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barchivisrv\archivi\aeg\DELIBERE\delibere approvate\ANNO 2020\DICEMBRE\FARMACIA\"/>
    </mc:Choice>
  </mc:AlternateContent>
  <bookViews>
    <workbookView xWindow="0" yWindow="0" windowWidth="23040" windowHeight="9200"/>
  </bookViews>
  <sheets>
    <sheet name="Foglio1" sheetId="1" r:id="rId1"/>
  </sheets>
  <externalReferences>
    <externalReference r:id="rId2"/>
  </externalReferences>
  <definedNames>
    <definedName name="_xlnm._FilterDatabase" localSheetId="0" hidden="1">Foglio1!$A$1:$U$58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0" i="1" l="1"/>
  <c r="U59" i="1"/>
  <c r="U55" i="1"/>
  <c r="U52" i="1"/>
  <c r="U44" i="1"/>
  <c r="U42" i="1"/>
  <c r="U40" i="1"/>
  <c r="U38" i="1"/>
  <c r="U36" i="1"/>
  <c r="U34" i="1"/>
  <c r="U32" i="1"/>
  <c r="U30" i="1"/>
  <c r="U27" i="1"/>
  <c r="U22" i="1"/>
  <c r="U20" i="1"/>
  <c r="U18" i="1"/>
  <c r="U16" i="1"/>
  <c r="U14" i="1"/>
  <c r="U12" i="1"/>
  <c r="U10" i="1"/>
  <c r="U7" i="1"/>
  <c r="U5" i="1"/>
  <c r="E3" i="1"/>
  <c r="E4" i="1"/>
  <c r="E6" i="1"/>
  <c r="E8" i="1"/>
  <c r="E9" i="1"/>
  <c r="E11" i="1"/>
  <c r="E13" i="1"/>
  <c r="E15" i="1"/>
  <c r="E17" i="1"/>
  <c r="E19" i="1"/>
  <c r="E21" i="1"/>
  <c r="E23" i="1"/>
  <c r="E24" i="1"/>
  <c r="E25" i="1"/>
  <c r="E26" i="1"/>
  <c r="E28" i="1"/>
  <c r="E29" i="1"/>
  <c r="E31" i="1"/>
  <c r="E33" i="1"/>
  <c r="E35" i="1"/>
  <c r="E37" i="1"/>
  <c r="E39" i="1"/>
  <c r="E41" i="1"/>
  <c r="E43" i="1"/>
  <c r="E45" i="1"/>
  <c r="E46" i="1"/>
  <c r="E47" i="1"/>
  <c r="E48" i="1"/>
  <c r="E49" i="1"/>
  <c r="E50" i="1"/>
  <c r="E51" i="1"/>
  <c r="E53" i="1"/>
  <c r="E54" i="1"/>
  <c r="E56" i="1"/>
  <c r="E57" i="1"/>
  <c r="E58" i="1"/>
  <c r="E2" i="1"/>
  <c r="T3" i="1" l="1"/>
  <c r="U3" i="1" s="1"/>
  <c r="T4" i="1"/>
  <c r="U4" i="1" s="1"/>
  <c r="T6" i="1"/>
  <c r="U6" i="1" s="1"/>
  <c r="T8" i="1"/>
  <c r="U8" i="1" s="1"/>
  <c r="T9" i="1"/>
  <c r="U9" i="1" s="1"/>
  <c r="T11" i="1"/>
  <c r="U11" i="1" s="1"/>
  <c r="T13" i="1"/>
  <c r="U13" i="1" s="1"/>
  <c r="T15" i="1"/>
  <c r="U15" i="1" s="1"/>
  <c r="T17" i="1"/>
  <c r="U17" i="1" s="1"/>
  <c r="T19" i="1"/>
  <c r="U19" i="1" s="1"/>
  <c r="T21" i="1"/>
  <c r="U21" i="1" s="1"/>
  <c r="T23" i="1"/>
  <c r="U23" i="1" s="1"/>
  <c r="T24" i="1"/>
  <c r="U24" i="1" s="1"/>
  <c r="T25" i="1"/>
  <c r="U25" i="1" s="1"/>
  <c r="T26" i="1"/>
  <c r="U26" i="1" s="1"/>
  <c r="T28" i="1"/>
  <c r="U28" i="1" s="1"/>
  <c r="T29" i="1"/>
  <c r="U29" i="1" s="1"/>
  <c r="T31" i="1"/>
  <c r="U31" i="1" s="1"/>
  <c r="T33" i="1"/>
  <c r="U33" i="1" s="1"/>
  <c r="T35" i="1"/>
  <c r="U35" i="1" s="1"/>
  <c r="T37" i="1"/>
  <c r="U37" i="1" s="1"/>
  <c r="T39" i="1"/>
  <c r="U39" i="1" s="1"/>
  <c r="T41" i="1"/>
  <c r="U41" i="1" s="1"/>
  <c r="T43" i="1"/>
  <c r="U43" i="1" s="1"/>
  <c r="T45" i="1"/>
  <c r="U45" i="1" s="1"/>
  <c r="T46" i="1"/>
  <c r="U46" i="1" s="1"/>
  <c r="T47" i="1"/>
  <c r="U47" i="1" s="1"/>
  <c r="T48" i="1"/>
  <c r="U48" i="1" s="1"/>
  <c r="T49" i="1"/>
  <c r="U49" i="1" s="1"/>
  <c r="T50" i="1"/>
  <c r="U50" i="1" s="1"/>
  <c r="T51" i="1"/>
  <c r="U51" i="1" s="1"/>
  <c r="T53" i="1"/>
  <c r="U53" i="1" s="1"/>
  <c r="T54" i="1"/>
  <c r="U54" i="1" s="1"/>
  <c r="T56" i="1"/>
  <c r="U56" i="1" s="1"/>
  <c r="T57" i="1"/>
  <c r="U57" i="1" s="1"/>
  <c r="T58" i="1"/>
  <c r="U58" i="1" s="1"/>
  <c r="T2" i="1"/>
  <c r="U2" i="1" s="1"/>
</calcChain>
</file>

<file path=xl/sharedStrings.xml><?xml version="1.0" encoding="utf-8"?>
<sst xmlns="http://schemas.openxmlformats.org/spreadsheetml/2006/main" count="563" uniqueCount="361">
  <si>
    <t>Appalto Specifico</t>
  </si>
  <si>
    <t>Lotto</t>
  </si>
  <si>
    <t>Sub Lotto</t>
  </si>
  <si>
    <t>ATC</t>
  </si>
  <si>
    <t>Descrizione</t>
  </si>
  <si>
    <t>Forma Farmaceutica</t>
  </si>
  <si>
    <t>Dosaggio</t>
  </si>
  <si>
    <t>Unità misura per la formulazione del prezzo</t>
  </si>
  <si>
    <t>Prezzo Offerto</t>
  </si>
  <si>
    <t>Aggiudicazione</t>
  </si>
  <si>
    <t>Fornitore</t>
  </si>
  <si>
    <t>AIC</t>
  </si>
  <si>
    <t>Descrizione prodotto</t>
  </si>
  <si>
    <t>Fascia</t>
  </si>
  <si>
    <t>Q.ta Confezione</t>
  </si>
  <si>
    <t>Q.ta U.M.</t>
  </si>
  <si>
    <t>XIII AS</t>
  </si>
  <si>
    <t>224</t>
  </si>
  <si>
    <t>8467646A86</t>
  </si>
  <si>
    <t>M03AC04</t>
  </si>
  <si>
    <t>ATRACURIO BESILATO</t>
  </si>
  <si>
    <t>SOLUZIONE INIETT. PER USO INFUSIONALE</t>
  </si>
  <si>
    <t>25 mg /2,5 ml</t>
  </si>
  <si>
    <t>UP</t>
  </si>
  <si>
    <t>Aggiudicato per prezzo</t>
  </si>
  <si>
    <t>TILLOMED Italia Srl</t>
  </si>
  <si>
    <t>035640010</t>
  </si>
  <si>
    <t>Atracurium-hameln 10 mg/ml soluzione iniettabile.</t>
  </si>
  <si>
    <t>H</t>
  </si>
  <si>
    <t>233</t>
  </si>
  <si>
    <t>8467648C2C</t>
  </si>
  <si>
    <t>L04AX01</t>
  </si>
  <si>
    <t>AZATIOPRINA</t>
  </si>
  <si>
    <t>COMPRESSA/CAPSULA/CONFETTO/COMPRESSA MOLLE/PASTIGLIA</t>
  </si>
  <si>
    <t>50 mg</t>
  </si>
  <si>
    <t>Aspen Pharma Ireland Limited</t>
  </si>
  <si>
    <t>020957039</t>
  </si>
  <si>
    <t>Azatioprina 50 Cpr riv.</t>
  </si>
  <si>
    <t>A</t>
  </si>
  <si>
    <t>489</t>
  </si>
  <si>
    <t>8467670E53</t>
  </si>
  <si>
    <t>C02AC01</t>
  </si>
  <si>
    <t>CLONIDINA</t>
  </si>
  <si>
    <t>SOLUZIONE INIETTABILE</t>
  </si>
  <si>
    <t>150 mcg/ml</t>
  </si>
  <si>
    <t>BOEHRINGER INGELHEIM ITALIA S.p.A.</t>
  </si>
  <si>
    <t>021502036</t>
  </si>
  <si>
    <t>CATAPRESAN 5 FLE CO</t>
  </si>
  <si>
    <t>626</t>
  </si>
  <si>
    <t>846768390F</t>
  </si>
  <si>
    <t>C08DB01</t>
  </si>
  <si>
    <t>DILTIAZEM</t>
  </si>
  <si>
    <t>60 mg</t>
  </si>
  <si>
    <t>ZENTIVA ITALIA SRL</t>
  </si>
  <si>
    <t>025275013</t>
  </si>
  <si>
    <t>DILADEL 60 MG 50 CPR CO</t>
  </si>
  <si>
    <t>653</t>
  </si>
  <si>
    <t>8467685AB5</t>
  </si>
  <si>
    <t>S01EC03</t>
  </si>
  <si>
    <t>DORZOLAMIDE (CLORIDRATO)</t>
  </si>
  <si>
    <t>SOLUZ OFTALMICA 5 ML C/CONT OC</t>
  </si>
  <si>
    <t xml:space="preserve">20 mg/ml </t>
  </si>
  <si>
    <t>Mylan Italia S.r.l.</t>
  </si>
  <si>
    <t>040083014</t>
  </si>
  <si>
    <t xml:space="preserve">Dorzolamide Mylan Generics 20 mg 5ml collirio 1 flac </t>
  </si>
  <si>
    <t>10 mg</t>
  </si>
  <si>
    <t>5 mg</t>
  </si>
  <si>
    <t>802</t>
  </si>
  <si>
    <t>8467708DAF</t>
  </si>
  <si>
    <t>N02AB03</t>
  </si>
  <si>
    <t>FENTANIL</t>
  </si>
  <si>
    <t>SISTEMA TRANSDERMICO</t>
  </si>
  <si>
    <t>12 mcg/h</t>
  </si>
  <si>
    <t xml:space="preserve">TEVA ITALIA </t>
  </si>
  <si>
    <t>037563222</t>
  </si>
  <si>
    <t>FENPATCH  3 cerotti  12 mcg/ora</t>
  </si>
  <si>
    <t>803</t>
  </si>
  <si>
    <t>8467710F55</t>
  </si>
  <si>
    <t>25 mcg/h</t>
  </si>
  <si>
    <t>037563018</t>
  </si>
  <si>
    <t>FENPATCH  3 cerotti  25 mcg/ora</t>
  </si>
  <si>
    <t>804</t>
  </si>
  <si>
    <t>8467712100</t>
  </si>
  <si>
    <t>50 mcg/h</t>
  </si>
  <si>
    <t>037563057</t>
  </si>
  <si>
    <t>FENPATCH  3 cerotti  50 mcg/ora</t>
  </si>
  <si>
    <t>805</t>
  </si>
  <si>
    <t>84677131D3</t>
  </si>
  <si>
    <t>75 mcg/h</t>
  </si>
  <si>
    <t>037563095</t>
  </si>
  <si>
    <t>FENPATCH  3 cerotti  75 mcg/ora</t>
  </si>
  <si>
    <t>832</t>
  </si>
  <si>
    <t>8467715379</t>
  </si>
  <si>
    <t>J02AC01</t>
  </si>
  <si>
    <t>FLUCONAZOLO</t>
  </si>
  <si>
    <t>037394020</t>
  </si>
  <si>
    <t>FLUCONAZOLO RATIOPHARM  7 cps 50 mg</t>
  </si>
  <si>
    <t>C</t>
  </si>
  <si>
    <t>899</t>
  </si>
  <si>
    <t>846772293E</t>
  </si>
  <si>
    <t>C03CA01</t>
  </si>
  <si>
    <t>FUROSEMIDE</t>
  </si>
  <si>
    <t>500 mg</t>
  </si>
  <si>
    <t>035211010</t>
  </si>
  <si>
    <t>Furosemide Mylan Generics 500 mg 20 cpr</t>
  </si>
  <si>
    <t>970</t>
  </si>
  <si>
    <t>8467733254</t>
  </si>
  <si>
    <t>L01DB06</t>
  </si>
  <si>
    <t>IDARUBICINA</t>
  </si>
  <si>
    <t>CONCENTRATO PER SOLUZIONE PER INFUSIONE</t>
  </si>
  <si>
    <t>10 mg/ 10 ml</t>
  </si>
  <si>
    <t>PFIZER SRL</t>
  </si>
  <si>
    <t>027441070</t>
  </si>
  <si>
    <t>ZAVEDOS SOL. PRONTA INIETTABILE 1 flc 10 mg 10 ml</t>
  </si>
  <si>
    <t>1041</t>
  </si>
  <si>
    <t>84677429BF</t>
  </si>
  <si>
    <t>A10AB01</t>
  </si>
  <si>
    <t>INSULINA UMANA</t>
  </si>
  <si>
    <t>FLACONE</t>
  </si>
  <si>
    <t>100 U.I./ml 10ml</t>
  </si>
  <si>
    <t>ELI LILLY ITALIA S.p.A.</t>
  </si>
  <si>
    <t xml:space="preserve">025707011  </t>
  </si>
  <si>
    <t>HUMULIN R*FL 10 ML 100 UI/ML</t>
  </si>
  <si>
    <t>1333</t>
  </si>
  <si>
    <t>8467757621</t>
  </si>
  <si>
    <t>A10BD02</t>
  </si>
  <si>
    <t>METFORMINA CLORIDR. + GLIBENCLAMIDE</t>
  </si>
  <si>
    <t>400mg+5mg</t>
  </si>
  <si>
    <t>CODIFI SRL - consorzio stabile per la distribuzione</t>
  </si>
  <si>
    <t>026129041</t>
  </si>
  <si>
    <t>GLIBOMET 5MG 60CPR C.O.</t>
  </si>
  <si>
    <t>1351</t>
  </si>
  <si>
    <t>846776196D</t>
  </si>
  <si>
    <t>H02AB04</t>
  </si>
  <si>
    <t>METILPREDNISOLONE emisuccinato sodico</t>
  </si>
  <si>
    <t>PREPARAZIONE INIETTABILE INTRAMUSCOLO/ENDOVENA</t>
  </si>
  <si>
    <t>40 mg</t>
  </si>
  <si>
    <t>Sanofi S.r.l.</t>
  </si>
  <si>
    <t>018259034</t>
  </si>
  <si>
    <t>URBASON SOLUBILE 40 MG+SOLVENTE FIALA</t>
  </si>
  <si>
    <t>60</t>
  </si>
  <si>
    <t>1376</t>
  </si>
  <si>
    <t>L01BA01</t>
  </si>
  <si>
    <t>METOTRESSATO</t>
  </si>
  <si>
    <t>a</t>
  </si>
  <si>
    <t>1 g/10 ml</t>
  </si>
  <si>
    <t>026544041</t>
  </si>
  <si>
    <t>METOTRESSATO TEVA 1 flac. 1 g - 100 mg/ml</t>
  </si>
  <si>
    <t>b</t>
  </si>
  <si>
    <t>5 g/50 ml</t>
  </si>
  <si>
    <t>026544054</t>
  </si>
  <si>
    <t>METOTRESSATO TEVA 1 flac. 5 g - 100 mg/ml</t>
  </si>
  <si>
    <t>1390</t>
  </si>
  <si>
    <t>8467767E5F</t>
  </si>
  <si>
    <t>N05CD08</t>
  </si>
  <si>
    <t>MIDAZOLAM</t>
  </si>
  <si>
    <t>035325012</t>
  </si>
  <si>
    <t>Midazolam-hameln 5 mg/ml, soluzione iniettabile/per infusione o soluzione rettale.</t>
  </si>
  <si>
    <t>10</t>
  </si>
  <si>
    <t>1635</t>
  </si>
  <si>
    <t>84677933D7</t>
  </si>
  <si>
    <t>S01EB01</t>
  </si>
  <si>
    <t>PILOCARPINA</t>
  </si>
  <si>
    <t>COLLIRIO MONODOSE</t>
  </si>
  <si>
    <t>0,02</t>
  </si>
  <si>
    <t>POLIFARMA S.p.A.</t>
  </si>
  <si>
    <t>004961049</t>
  </si>
  <si>
    <t>Pilocarpina Farmigea 20 mg/ml collirio monodose 0,5ml</t>
  </si>
  <si>
    <t>c</t>
  </si>
  <si>
    <t>1732</t>
  </si>
  <si>
    <t>8467807F61</t>
  </si>
  <si>
    <t>J05AX08</t>
  </si>
  <si>
    <t>RALTEGRAVIR</t>
  </si>
  <si>
    <t>tutti i dosaggi</t>
  </si>
  <si>
    <t>MSD ITALIA SRL, con socio unico</t>
  </si>
  <si>
    <t>038312017/E</t>
  </si>
  <si>
    <t>ISENTRESS 400 MG 60 COMPRESSE RIV.CON FILM</t>
  </si>
  <si>
    <t>30</t>
  </si>
  <si>
    <t>038312068</t>
  </si>
  <si>
    <t>ISENTRESS 600 MG 60 COMPRESSE RIV.CON FILM</t>
  </si>
  <si>
    <t>100 mg</t>
  </si>
  <si>
    <t>1881</t>
  </si>
  <si>
    <t>8467824D69</t>
  </si>
  <si>
    <t>A06AG01</t>
  </si>
  <si>
    <t>SODIO FOSFATO MONOBASICO DIIDRATO+DISODIO FOSFATO DIBASICO DODECAIDRATO</t>
  </si>
  <si>
    <t>CLISMA</t>
  </si>
  <si>
    <t>da 120 a 140 ml</t>
  </si>
  <si>
    <t>SOFAR S.P.A.</t>
  </si>
  <si>
    <t>029719034</t>
  </si>
  <si>
    <t xml:space="preserve">SODIO FOSFATO SOFAR 16%-6%m clisma  120 ml  </t>
  </si>
  <si>
    <t>1946</t>
  </si>
  <si>
    <t>8467831333</t>
  </si>
  <si>
    <t>C09DA07</t>
  </si>
  <si>
    <t>TELMISARTAN + IDROCLOROTIAZIDE</t>
  </si>
  <si>
    <t>80 mg + 25 mg</t>
  </si>
  <si>
    <t>035608126</t>
  </si>
  <si>
    <t>MICARDISPLUS 80/25MG 28CP CO</t>
  </si>
  <si>
    <t>1980</t>
  </si>
  <si>
    <t>846783567F</t>
  </si>
  <si>
    <t>M03BX05</t>
  </si>
  <si>
    <t>TIOCOLCHICOSIDE</t>
  </si>
  <si>
    <t>SOLUZIONE INIETTABILE INTRAMUSCOLO</t>
  </si>
  <si>
    <t>4 mg im</t>
  </si>
  <si>
    <t>033009022</t>
  </si>
  <si>
    <t>TIOCOLCHICOSIDE ZENTIVA 4 MG 6 FLE IM CO</t>
  </si>
  <si>
    <t>2074</t>
  </si>
  <si>
    <t>8467883E19</t>
  </si>
  <si>
    <t>L03AX03</t>
  </si>
  <si>
    <t>VACCINO BCG bacillo di calmette-Guerin</t>
  </si>
  <si>
    <t>POLV E SOLV SOSP PER USO ENDOVESCICALE</t>
  </si>
  <si>
    <t>&gt; 2 x 10^8 CFU</t>
  </si>
  <si>
    <t>medac Pharma Srl a socio unico</t>
  </si>
  <si>
    <t>0421717090</t>
  </si>
  <si>
    <t>BCG MEDAC - 2x10^8 fino a 3x10^9 unità vitali - polvere e solvente per sospensione endovescicale - 1 flac vetro + 1 sacca (PVC) da 50ml di solvente senza catetere + adattatore Luer-lock</t>
  </si>
  <si>
    <t>2088</t>
  </si>
  <si>
    <t>84678914B6</t>
  </si>
  <si>
    <t>J01XA01</t>
  </si>
  <si>
    <t>VANCOMINICA</t>
  </si>
  <si>
    <t>POLV PER SOLUZ INF EV E OS</t>
  </si>
  <si>
    <t>1 G</t>
  </si>
  <si>
    <t>Aggiudicato per sorteggio</t>
  </si>
  <si>
    <t>Pharmatex Italia S.r.l.</t>
  </si>
  <si>
    <t>034632024</t>
  </si>
  <si>
    <t>VANCOTEX 1000MG 1 FLAC. POLVERE</t>
  </si>
  <si>
    <t>2141</t>
  </si>
  <si>
    <t>8467899B4E</t>
  </si>
  <si>
    <t>N05CF02</t>
  </si>
  <si>
    <t>ZOLPIDEM</t>
  </si>
  <si>
    <t>031850011</t>
  </si>
  <si>
    <t>ZOLPIDEM ZENTIVA 10 MG 30 CPR CO</t>
  </si>
  <si>
    <t>2181</t>
  </si>
  <si>
    <t>8467911537</t>
  </si>
  <si>
    <t>B05AA02</t>
  </si>
  <si>
    <t>Proteine plasmatiche umane</t>
  </si>
  <si>
    <t xml:space="preserve">SOLUZ PER INFUS </t>
  </si>
  <si>
    <t>200 ml</t>
  </si>
  <si>
    <t>OCTAPHARMA ITALY S.p.A.</t>
  </si>
  <si>
    <t>034540017</t>
  </si>
  <si>
    <t xml:space="preserve">OCTAPLAS - Proteine Plasmatiche Umane - Plasma umano congelato trattato con metodo solvente/detergente - per infusione e.v. - 9-14 gr.  
Dosaggio: 200 ml. </t>
  </si>
  <si>
    <t>B05XA</t>
  </si>
  <si>
    <t>potassio aspartato</t>
  </si>
  <si>
    <t>fiala</t>
  </si>
  <si>
    <t>MONICO SPA</t>
  </si>
  <si>
    <t>2336</t>
  </si>
  <si>
    <t>8467921D75</t>
  </si>
  <si>
    <t>3 mEq/ml 10 ml</t>
  </si>
  <si>
    <t>036938025</t>
  </si>
  <si>
    <t>POTASSIO ASPARTATO 3MEQ/ML 10ML</t>
  </si>
  <si>
    <t>2455</t>
  </si>
  <si>
    <t>8467976AD9</t>
  </si>
  <si>
    <t>J05AX18</t>
  </si>
  <si>
    <t>LETERMOVIR</t>
  </si>
  <si>
    <t>CPR RIVESTITE</t>
  </si>
  <si>
    <t>240 mg</t>
  </si>
  <si>
    <t>045890011/E</t>
  </si>
  <si>
    <t>PREVYMIS 240 MG 28 COMPRESSE</t>
  </si>
  <si>
    <t>2481</t>
  </si>
  <si>
    <t>84680106E9</t>
  </si>
  <si>
    <t>R01AX06</t>
  </si>
  <si>
    <t>MUPIROCINA</t>
  </si>
  <si>
    <t>UNGUENTO RINOLOGICO</t>
  </si>
  <si>
    <t>Farma Group S.r.l.</t>
  </si>
  <si>
    <t>A046990026</t>
  </si>
  <si>
    <t>PSEROCINA NASALE UNGUENTO</t>
  </si>
  <si>
    <t>232</t>
  </si>
  <si>
    <t>8468016BDB</t>
  </si>
  <si>
    <t>L01BC07</t>
  </si>
  <si>
    <t>AZACITIDINA</t>
  </si>
  <si>
    <t>PREPARAZIONE INIETTABILE ENDOVENA</t>
  </si>
  <si>
    <t>Accord Healthcare Italia srl</t>
  </si>
  <si>
    <t>048524019</t>
  </si>
  <si>
    <t>AZACITIDINA ACCORD 25 MG/ML - POLVERE PER SOSPENSIONE INIETTABILE - USO SOTTOCUTANEO - FLACONE (VETRO) 100 MG - 1 FLACONE</t>
  </si>
  <si>
    <t>CONC PER SOLUZ PER INF</t>
  </si>
  <si>
    <t>2487</t>
  </si>
  <si>
    <t>8468736E04</t>
  </si>
  <si>
    <t>L01XC32</t>
  </si>
  <si>
    <t>ATEZOLIZUMAB</t>
  </si>
  <si>
    <t>840 mg</t>
  </si>
  <si>
    <t>Roche S.p.A. Società Unipersonale</t>
  </si>
  <si>
    <t>045590027</t>
  </si>
  <si>
    <t xml:space="preserve">Tecentriq fiala 840 mg / 14 ml </t>
  </si>
  <si>
    <t>2492</t>
  </si>
  <si>
    <t>84687211A7</t>
  </si>
  <si>
    <t>C08CA016</t>
  </si>
  <si>
    <t>CLEVIDIPINA</t>
  </si>
  <si>
    <t>EMULSIONE INIETTABILE EV</t>
  </si>
  <si>
    <t xml:space="preserve">0,5 mg/ml 50 ml </t>
  </si>
  <si>
    <t>CHIESI FARMACEUTICI</t>
  </si>
  <si>
    <t>041759010</t>
  </si>
  <si>
    <t xml:space="preserve">CLEVIPREX*0,5MG/ML 10X50ML </t>
  </si>
  <si>
    <t>2497</t>
  </si>
  <si>
    <t>846872876C</t>
  </si>
  <si>
    <t>240 MG</t>
  </si>
  <si>
    <t>045890035/E</t>
  </si>
  <si>
    <t>PREVYMIS 240 MG CONC PER SOLUZ PER INF.  1 FLACONCINO</t>
  </si>
  <si>
    <t>144</t>
  </si>
  <si>
    <t>84687319E5</t>
  </si>
  <si>
    <t>C02KX02</t>
  </si>
  <si>
    <t>AMBRISENTAN</t>
  </si>
  <si>
    <t>048211041</t>
  </si>
  <si>
    <t>AMBRISENTAN ACCORD 10 MG COMPRESSE RIVESTITE CON FILM, 30 COMPRESSE IN BLISTER DIVISIBILE PER DOSE UNITARIA</t>
  </si>
  <si>
    <t>145</t>
  </si>
  <si>
    <t>8468732AB8</t>
  </si>
  <si>
    <t>048211027</t>
  </si>
  <si>
    <t>AMBRISENTAN ACCORD 5 MG COMPRESSE RIVESTITE CON FILM, 30 COMPRESSE IN BLISTER DIVISIBILE PER DOSEUNITARIA</t>
  </si>
  <si>
    <t>fabbisogni annui s.croce</t>
  </si>
  <si>
    <t>500</t>
  </si>
  <si>
    <t>800</t>
  </si>
  <si>
    <t>1400</t>
  </si>
  <si>
    <t>80</t>
  </si>
  <si>
    <t>6000</t>
  </si>
  <si>
    <t>660</t>
  </si>
  <si>
    <t>600</t>
  </si>
  <si>
    <t>420</t>
  </si>
  <si>
    <t>180</t>
  </si>
  <si>
    <t>140</t>
  </si>
  <si>
    <t>2000</t>
  </si>
  <si>
    <t>120</t>
  </si>
  <si>
    <t>400</t>
  </si>
  <si>
    <t>300</t>
  </si>
  <si>
    <t>5000</t>
  </si>
  <si>
    <t>90</t>
  </si>
  <si>
    <t>70</t>
  </si>
  <si>
    <t>60000</t>
  </si>
  <si>
    <t>8000</t>
  </si>
  <si>
    <t>12000</t>
  </si>
  <si>
    <t>10000</t>
  </si>
  <si>
    <t>1120</t>
  </si>
  <si>
    <t>350</t>
  </si>
  <si>
    <t>3000</t>
  </si>
  <si>
    <t>3500</t>
  </si>
  <si>
    <t>840</t>
  </si>
  <si>
    <t>150</t>
  </si>
  <si>
    <t>360</t>
  </si>
  <si>
    <t xml:space="preserve">CIG SCR </t>
  </si>
  <si>
    <t xml:space="preserve">Importo Complessivo presunto sino al 31/03/2022 occorrente all' A.O. S.Croce e Carle di Cuneo </t>
  </si>
  <si>
    <t>Fabbisogni occorrenti all'A.O. S.Croce e Carle di Cuneo occorente  sino al 31/03/2022 (16,5 mesi)</t>
  </si>
  <si>
    <t>8467762A40</t>
  </si>
  <si>
    <t>Accord Healthcare Italia srl Totale</t>
  </si>
  <si>
    <t>Aspen Pharma Ireland Limited Totale</t>
  </si>
  <si>
    <t>BOEHRINGER INGELHEIM ITALIA S.p.A. Totale</t>
  </si>
  <si>
    <t>CHIESI FARMACEUTICI Totale</t>
  </si>
  <si>
    <t>CODIFI SRL - consorzio stabile per la distribuzione Totale</t>
  </si>
  <si>
    <t>ELI LILLY ITALIA S.p.A. Totale</t>
  </si>
  <si>
    <t>Farma Group S.r.l. Totale</t>
  </si>
  <si>
    <t>medac Pharma Srl a socio unico Totale</t>
  </si>
  <si>
    <t>MONICO SPA Totale</t>
  </si>
  <si>
    <t>MSD ITALIA SRL, con socio unico Totale</t>
  </si>
  <si>
    <t>Mylan Italia S.r.l. Totale</t>
  </si>
  <si>
    <t>OCTAPHARMA ITALY S.p.A. Totale</t>
  </si>
  <si>
    <t>PFIZER SRL Totale</t>
  </si>
  <si>
    <t>Pharmatex Italia S.r.l. Totale</t>
  </si>
  <si>
    <t>POLIFARMA S.p.A. Totale</t>
  </si>
  <si>
    <t>Roche S.p.A. Società Unipersonale Totale</t>
  </si>
  <si>
    <t>Sanofi S.r.l. Totale</t>
  </si>
  <si>
    <t>SOFAR S.P.A. Totale</t>
  </si>
  <si>
    <t>TEVA ITALIA  Totale</t>
  </si>
  <si>
    <t>TILLOMED Italia Srl Totale</t>
  </si>
  <si>
    <t>ZENTIVA ITALIA SRL Totale</t>
  </si>
  <si>
    <t xml:space="preserve">CIG DERIVATO A.O. SC.CROCE e CARLE  </t>
  </si>
  <si>
    <t xml:space="preserve">TOTALE COMPLESSIVO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</si>
</sst>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FFFF00"/>
      </patternFill>
    </fill>
    <fill>
      <patternFill patternType="solid">
        <fgColor theme="0" tint="-0.249977111117893"/>
        <bgColor rgb="FFFFCC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CC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49" fontId="2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wrapText="1"/>
    </xf>
    <xf numFmtId="49" fontId="0" fillId="0" borderId="1" xfId="0" applyNumberFormat="1" applyFont="1" applyBorder="1" applyAlignment="1" applyProtection="1">
      <alignment wrapText="1"/>
    </xf>
    <xf numFmtId="0" fontId="0" fillId="0" borderId="1" xfId="0" applyFont="1" applyBorder="1" applyAlignment="1" applyProtection="1">
      <alignment wrapText="1"/>
    </xf>
    <xf numFmtId="49" fontId="0" fillId="0" borderId="1" xfId="0" applyNumberFormat="1" applyFont="1" applyBorder="1" applyAlignment="1" applyProtection="1">
      <alignment wrapText="1"/>
      <protection locked="0"/>
    </xf>
    <xf numFmtId="49" fontId="0" fillId="0" borderId="1" xfId="0" applyNumberFormat="1" applyFont="1" applyBorder="1" applyAlignment="1" applyProtection="1">
      <alignment horizontal="center" wrapText="1"/>
      <protection locked="0"/>
    </xf>
    <xf numFmtId="164" fontId="4" fillId="0" borderId="1" xfId="0" applyNumberFormat="1" applyFont="1" applyBorder="1" applyAlignment="1" applyProtection="1">
      <alignment wrapText="1"/>
      <protection locked="0"/>
    </xf>
    <xf numFmtId="49" fontId="1" fillId="3" borderId="1" xfId="0" applyNumberFormat="1" applyFont="1" applyFill="1" applyBorder="1" applyAlignment="1">
      <alignment horizontal="center" vertical="center" textRotation="90" wrapText="1"/>
    </xf>
    <xf numFmtId="49" fontId="0" fillId="0" borderId="1" xfId="0" applyNumberFormat="1" applyFont="1" applyBorder="1" applyAlignment="1" applyProtection="1">
      <alignment horizontal="center" textRotation="90" wrapText="1"/>
      <protection locked="0"/>
    </xf>
    <xf numFmtId="0" fontId="0" fillId="0" borderId="0" xfId="0" applyAlignment="1">
      <alignment textRotation="90"/>
    </xf>
    <xf numFmtId="0" fontId="0" fillId="0" borderId="0" xfId="0" applyFont="1"/>
    <xf numFmtId="0" fontId="5" fillId="0" borderId="0" xfId="0" applyFont="1"/>
    <xf numFmtId="49" fontId="5" fillId="5" borderId="1" xfId="0" applyNumberFormat="1" applyFont="1" applyFill="1" applyBorder="1" applyAlignment="1" applyProtection="1">
      <alignment wrapText="1"/>
      <protection locked="0"/>
    </xf>
    <xf numFmtId="49" fontId="5" fillId="6" borderId="1" xfId="0" applyNumberFormat="1" applyFont="1" applyFill="1" applyBorder="1" applyAlignment="1" applyProtection="1">
      <alignment wrapText="1"/>
      <protection locked="0"/>
    </xf>
    <xf numFmtId="49" fontId="0" fillId="5" borderId="1" xfId="0" applyNumberFormat="1" applyFont="1" applyFill="1" applyBorder="1" applyAlignment="1" applyProtection="1">
      <alignment wrapText="1"/>
      <protection locked="0"/>
    </xf>
    <xf numFmtId="3" fontId="1" fillId="4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/>
    <xf numFmtId="3" fontId="0" fillId="0" borderId="0" xfId="0" applyNumberFormat="1"/>
    <xf numFmtId="3" fontId="3" fillId="0" borderId="1" xfId="0" applyNumberFormat="1" applyFont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3" fontId="0" fillId="0" borderId="0" xfId="0" applyNumberFormat="1" applyAlignment="1">
      <alignment horizont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0" fillId="0" borderId="0" xfId="0" applyNumberFormat="1"/>
    <xf numFmtId="49" fontId="1" fillId="4" borderId="1" xfId="0" applyNumberFormat="1" applyFont="1" applyFill="1" applyBorder="1" applyAlignment="1">
      <alignment horizontal="center" vertical="center" textRotation="90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2" xfId="0" applyNumberFormat="1" applyFont="1" applyBorder="1" applyAlignment="1" applyProtection="1">
      <alignment wrapText="1"/>
    </xf>
    <xf numFmtId="49" fontId="0" fillId="0" borderId="3" xfId="0" applyNumberFormat="1" applyFont="1" applyBorder="1" applyAlignment="1" applyProtection="1">
      <alignment horizontal="center" wrapText="1"/>
    </xf>
    <xf numFmtId="49" fontId="0" fillId="0" borderId="3" xfId="0" applyNumberFormat="1" applyFont="1" applyBorder="1" applyAlignment="1" applyProtection="1">
      <alignment wrapText="1"/>
    </xf>
    <xf numFmtId="0" fontId="0" fillId="0" borderId="3" xfId="0" applyFont="1" applyBorder="1" applyAlignment="1" applyProtection="1">
      <alignment wrapText="1"/>
    </xf>
    <xf numFmtId="49" fontId="5" fillId="0" borderId="3" xfId="0" applyNumberFormat="1" applyFont="1" applyBorder="1" applyAlignment="1" applyProtection="1">
      <alignment wrapText="1"/>
    </xf>
    <xf numFmtId="49" fontId="0" fillId="0" borderId="3" xfId="0" applyNumberFormat="1" applyFont="1" applyBorder="1" applyAlignment="1" applyProtection="1">
      <alignment wrapText="1"/>
      <protection locked="0"/>
    </xf>
    <xf numFmtId="49" fontId="0" fillId="0" borderId="3" xfId="0" applyNumberFormat="1" applyFont="1" applyBorder="1" applyAlignment="1" applyProtection="1">
      <alignment horizontal="center" wrapText="1"/>
      <protection locked="0"/>
    </xf>
    <xf numFmtId="164" fontId="4" fillId="0" borderId="3" xfId="0" applyNumberFormat="1" applyFont="1" applyBorder="1" applyAlignment="1" applyProtection="1">
      <alignment wrapText="1"/>
      <protection locked="0"/>
    </xf>
    <xf numFmtId="49" fontId="0" fillId="0" borderId="3" xfId="0" applyNumberFormat="1" applyFont="1" applyBorder="1" applyAlignment="1" applyProtection="1">
      <alignment horizontal="center" textRotation="90" wrapText="1"/>
      <protection locked="0"/>
    </xf>
    <xf numFmtId="49" fontId="5" fillId="5" borderId="3" xfId="0" applyNumberFormat="1" applyFont="1" applyFill="1" applyBorder="1" applyAlignment="1" applyProtection="1">
      <alignment wrapText="1"/>
      <protection locked="0"/>
    </xf>
    <xf numFmtId="49" fontId="0" fillId="5" borderId="3" xfId="0" applyNumberFormat="1" applyFont="1" applyFill="1" applyBorder="1" applyAlignment="1" applyProtection="1">
      <alignment wrapText="1"/>
      <protection locked="0"/>
    </xf>
    <xf numFmtId="3" fontId="3" fillId="0" borderId="3" xfId="0" applyNumberFormat="1" applyFont="1" applyBorder="1" applyAlignment="1">
      <alignment horizontal="center" wrapText="1"/>
    </xf>
    <xf numFmtId="3" fontId="3" fillId="0" borderId="3" xfId="0" applyNumberFormat="1" applyFont="1" applyBorder="1"/>
    <xf numFmtId="164" fontId="3" fillId="0" borderId="3" xfId="0" applyNumberFormat="1" applyFont="1" applyBorder="1"/>
    <xf numFmtId="49" fontId="3" fillId="0" borderId="0" xfId="0" applyNumberFormat="1" applyFont="1" applyBorder="1"/>
    <xf numFmtId="0" fontId="3" fillId="0" borderId="0" xfId="0" applyFont="1" applyBorder="1"/>
    <xf numFmtId="49" fontId="5" fillId="7" borderId="1" xfId="0" applyNumberFormat="1" applyFont="1" applyFill="1" applyBorder="1" applyAlignment="1" applyProtection="1">
      <alignment wrapText="1"/>
    </xf>
    <xf numFmtId="49" fontId="0" fillId="7" borderId="1" xfId="0" applyNumberFormat="1" applyFont="1" applyFill="1" applyBorder="1" applyAlignment="1" applyProtection="1">
      <alignment wrapText="1"/>
    </xf>
    <xf numFmtId="49" fontId="0" fillId="7" borderId="1" xfId="0" applyNumberFormat="1" applyFont="1" applyFill="1" applyBorder="1" applyAlignment="1" applyProtection="1">
      <alignment wrapText="1"/>
      <protection locked="0"/>
    </xf>
    <xf numFmtId="49" fontId="0" fillId="7" borderId="1" xfId="0" applyNumberFormat="1" applyFont="1" applyFill="1" applyBorder="1" applyAlignment="1" applyProtection="1">
      <alignment horizontal="center" wrapText="1"/>
      <protection locked="0"/>
    </xf>
    <xf numFmtId="164" fontId="4" fillId="7" borderId="1" xfId="0" applyNumberFormat="1" applyFont="1" applyFill="1" applyBorder="1" applyAlignment="1" applyProtection="1">
      <alignment wrapText="1"/>
      <protection locked="0"/>
    </xf>
    <xf numFmtId="49" fontId="0" fillId="7" borderId="1" xfId="0" applyNumberFormat="1" applyFont="1" applyFill="1" applyBorder="1" applyAlignment="1" applyProtection="1">
      <alignment horizontal="center" textRotation="90" wrapText="1"/>
      <protection locked="0"/>
    </xf>
    <xf numFmtId="49" fontId="5" fillId="7" borderId="1" xfId="0" applyNumberFormat="1" applyFont="1" applyFill="1" applyBorder="1" applyAlignment="1" applyProtection="1">
      <alignment wrapText="1"/>
      <protection locked="0"/>
    </xf>
    <xf numFmtId="3" fontId="3" fillId="7" borderId="1" xfId="0" applyNumberFormat="1" applyFont="1" applyFill="1" applyBorder="1" applyAlignment="1">
      <alignment horizontal="center" wrapText="1"/>
    </xf>
    <xf numFmtId="3" fontId="3" fillId="7" borderId="1" xfId="0" applyNumberFormat="1" applyFont="1" applyFill="1" applyBorder="1"/>
    <xf numFmtId="164" fontId="7" fillId="7" borderId="1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BARCHIVISRV\archivi\aeg\CARTELLE%20NOMINATIVE\domy\___FARMACI%2020\_13%20APPALTO%20SCR\_13%20appalto%20farmaci\ultima%20per%20determina\file%20cig\file%20con%20CIG%20acquisiti%20derivati%20XIII%20Appalto%20Specifico%20FARMAC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CIG Acquisiti"/>
    </sheetNames>
    <sheetDataSet>
      <sheetData sheetId="0">
        <row r="2">
          <cell r="B2" t="str">
            <v>84687319E5</v>
          </cell>
          <cell r="C2" t="str">
            <v>Accord Healthcare Italia srl</v>
          </cell>
          <cell r="D2" t="str">
            <v>AMBRISENTAN ACCORD 10 MG COMPRESSE RIVESTITE CON FILM, 30 COMPRESSE IN BLISTER DIVISIBILE PER DOSE UNITARIA</v>
          </cell>
          <cell r="E2">
            <v>1588.5583999999999</v>
          </cell>
          <cell r="F2">
            <v>1588.5583999999999</v>
          </cell>
          <cell r="G2">
            <v>1588.56</v>
          </cell>
          <cell r="H2">
            <v>7967171</v>
          </cell>
          <cell r="I2" t="str">
            <v>8538139731</v>
          </cell>
        </row>
        <row r="3">
          <cell r="B3" t="str">
            <v>8468732AB8</v>
          </cell>
          <cell r="C3" t="str">
            <v>Accord Healthcare Italia srl</v>
          </cell>
          <cell r="D3" t="str">
            <v>AMBRISENTAN ACCORD 5 MG COMPRESSE RIVESTITE CON FILM, 30 COMPRESSE IN BLISTER DIVISIBILE PER DOSEUNITARIA</v>
          </cell>
          <cell r="E3">
            <v>9928.49</v>
          </cell>
          <cell r="F3">
            <v>9928.49</v>
          </cell>
          <cell r="G3">
            <v>9928.49</v>
          </cell>
          <cell r="H3">
            <v>7968040</v>
          </cell>
          <cell r="I3" t="str">
            <v>8539118F14</v>
          </cell>
        </row>
        <row r="4">
          <cell r="B4" t="str">
            <v>8468016BDB</v>
          </cell>
          <cell r="C4" t="str">
            <v>Accord Healthcare Italia srl</v>
          </cell>
          <cell r="D4" t="str">
            <v>AZACITIDINA ACCORD 25 MG/ML - POLVERE PER SOSPENSIONE INIETTABILE - USO SOTTOCUTANEO - FLACONE (VETRO) 100 MG - 1 FLACONE</v>
          </cell>
          <cell r="E4">
            <v>343750</v>
          </cell>
          <cell r="F4">
            <v>343750</v>
          </cell>
          <cell r="G4">
            <v>343750</v>
          </cell>
          <cell r="H4">
            <v>7968051</v>
          </cell>
          <cell r="I4" t="str">
            <v>85391319D0</v>
          </cell>
        </row>
        <row r="5">
          <cell r="B5" t="str">
            <v>8467648C2C</v>
          </cell>
          <cell r="C5" t="str">
            <v>Aspen Pharma Ireland Limited</v>
          </cell>
          <cell r="D5" t="str">
            <v>Azatioprina 50 Cpr riv.</v>
          </cell>
          <cell r="E5">
            <v>77.000000000000014</v>
          </cell>
          <cell r="F5">
            <v>77.000000000000014</v>
          </cell>
          <cell r="G5">
            <v>77</v>
          </cell>
          <cell r="H5">
            <v>7968054</v>
          </cell>
          <cell r="I5" t="str">
            <v>8539134C49</v>
          </cell>
        </row>
        <row r="6">
          <cell r="B6" t="str">
            <v>8467670E53</v>
          </cell>
          <cell r="C6" t="str">
            <v>BOEHRINGER INGELHEIM ITALIA S.p.A.</v>
          </cell>
          <cell r="D6" t="str">
            <v>CATAPRESAN 5 FLE CO</v>
          </cell>
          <cell r="E6">
            <v>876.22</v>
          </cell>
          <cell r="F6">
            <v>876.22</v>
          </cell>
          <cell r="G6">
            <v>876.22</v>
          </cell>
          <cell r="H6">
            <v>7968056</v>
          </cell>
          <cell r="I6" t="str">
            <v>8539136DEF</v>
          </cell>
        </row>
        <row r="7">
          <cell r="B7" t="str">
            <v>8467831333</v>
          </cell>
          <cell r="C7" t="str">
            <v>BOEHRINGER INGELHEIM ITALIA S.p.A.</v>
          </cell>
          <cell r="D7" t="str">
            <v>MICARDISPLUS 80/25MG 28CP CO</v>
          </cell>
          <cell r="E7">
            <v>15.4</v>
          </cell>
          <cell r="F7">
            <v>15.4</v>
          </cell>
          <cell r="G7">
            <v>15.4</v>
          </cell>
          <cell r="H7">
            <v>7968058</v>
          </cell>
          <cell r="I7" t="str">
            <v>8539141213</v>
          </cell>
        </row>
        <row r="8">
          <cell r="B8" t="str">
            <v>84687211A7</v>
          </cell>
          <cell r="C8" t="str">
            <v>CHIESI FARMACEUTICI</v>
          </cell>
          <cell r="D8" t="str">
            <v xml:space="preserve">CLEVIPREX*0,5MG/ML 10X50ML </v>
          </cell>
          <cell r="E8">
            <v>8448</v>
          </cell>
          <cell r="F8">
            <v>8448</v>
          </cell>
          <cell r="G8">
            <v>8448</v>
          </cell>
          <cell r="H8">
            <v>7968067</v>
          </cell>
          <cell r="I8" t="str">
            <v>85391498AB</v>
          </cell>
        </row>
        <row r="9">
          <cell r="B9" t="str">
            <v>8467757621</v>
          </cell>
          <cell r="C9" t="str">
            <v>CODIFI SRL - consorzio stabile per la distribuzione</v>
          </cell>
          <cell r="D9" t="str">
            <v>GLIBOMET 5MG 60CPR C.O.</v>
          </cell>
          <cell r="E9">
            <v>11.8695</v>
          </cell>
          <cell r="F9">
            <v>11.8695</v>
          </cell>
          <cell r="G9">
            <v>11.87</v>
          </cell>
          <cell r="H9">
            <v>7968069</v>
          </cell>
          <cell r="I9" t="str">
            <v>8539151A51</v>
          </cell>
        </row>
        <row r="10">
          <cell r="B10" t="str">
            <v>84677429BF</v>
          </cell>
          <cell r="C10" t="str">
            <v>ELI LILLY ITALIA S.p.A.</v>
          </cell>
          <cell r="D10" t="str">
            <v>HUMULIN R*FL 10 ML 100 UI/ML</v>
          </cell>
          <cell r="E10">
            <v>1017.5</v>
          </cell>
          <cell r="F10">
            <v>1017.5</v>
          </cell>
          <cell r="G10">
            <v>1017.5</v>
          </cell>
          <cell r="H10">
            <v>7968070</v>
          </cell>
          <cell r="I10" t="str">
            <v>8539153BF7</v>
          </cell>
        </row>
        <row r="11">
          <cell r="B11" t="str">
            <v>84680106E9</v>
          </cell>
          <cell r="C11" t="str">
            <v>Farma Group S.r.l.</v>
          </cell>
          <cell r="D11" t="str">
            <v>PSEROCINA NASALE UNGUENTO</v>
          </cell>
          <cell r="E11">
            <v>1260</v>
          </cell>
          <cell r="F11">
            <v>1260</v>
          </cell>
          <cell r="G11">
            <v>1260</v>
          </cell>
          <cell r="H11">
            <v>7968076</v>
          </cell>
          <cell r="I11" t="str">
            <v>8539154CCA</v>
          </cell>
        </row>
        <row r="12">
          <cell r="B12" t="str">
            <v>8467883E19</v>
          </cell>
          <cell r="C12" t="str">
            <v>medac Pharma Srl a socio unico</v>
          </cell>
          <cell r="D12" t="str">
            <v>BCG MEDAC - 2x10^8 fino a 3x10^9 unità vitali - polvere e solvente per sospensione endovescicale - 1 flac vetro + 1 sacca (PVC) da 50ml di solvente senza catetere + adattatore Luer-lock</v>
          </cell>
          <cell r="E12">
            <v>53251.199999999997</v>
          </cell>
          <cell r="F12">
            <v>53251.199999999997</v>
          </cell>
          <cell r="G12">
            <v>53251.199999999997</v>
          </cell>
          <cell r="H12">
            <v>7968081</v>
          </cell>
          <cell r="I12" t="str">
            <v>8539174D4B</v>
          </cell>
        </row>
        <row r="13">
          <cell r="B13" t="str">
            <v>8467921D75</v>
          </cell>
          <cell r="C13" t="str">
            <v>MONICO SPA</v>
          </cell>
          <cell r="D13" t="str">
            <v>POTASSIO ASPARTATO 3MEQ/ML 10ML</v>
          </cell>
          <cell r="E13">
            <v>4126.9799999999996</v>
          </cell>
          <cell r="F13">
            <v>4126.9799999999996</v>
          </cell>
          <cell r="G13">
            <v>4126.9799999999996</v>
          </cell>
          <cell r="H13">
            <v>7968094</v>
          </cell>
          <cell r="I13" t="str">
            <v>8539177FC4</v>
          </cell>
        </row>
        <row r="14">
          <cell r="B14" t="str">
            <v>8467976AD9</v>
          </cell>
          <cell r="C14" t="str">
            <v>MSD ITALIA SRL, con socio unico</v>
          </cell>
          <cell r="D14" t="str">
            <v>PREVYMIS 240 MG 28 COMPRESSE</v>
          </cell>
          <cell r="E14">
            <v>144593.1764</v>
          </cell>
          <cell r="F14">
            <v>144593.1764</v>
          </cell>
          <cell r="G14">
            <v>144593.18</v>
          </cell>
          <cell r="H14">
            <v>7968098</v>
          </cell>
          <cell r="I14" t="str">
            <v>853917916F</v>
          </cell>
        </row>
        <row r="15">
          <cell r="B15" t="str">
            <v>846872876C</v>
          </cell>
          <cell r="C15" t="str">
            <v>MSD ITALIA SRL, con socio unico</v>
          </cell>
          <cell r="D15" t="str">
            <v>PREVYMIS 240 MG CONC PER SOLUZ PER INF.  1 FLACONCINO</v>
          </cell>
          <cell r="E15">
            <v>5484.8</v>
          </cell>
          <cell r="F15">
            <v>5484.8</v>
          </cell>
          <cell r="G15">
            <v>5484.8</v>
          </cell>
          <cell r="H15">
            <v>7968102</v>
          </cell>
          <cell r="I15" t="str">
            <v>85391823E8</v>
          </cell>
        </row>
        <row r="16">
          <cell r="B16" t="str">
            <v>8467807F61</v>
          </cell>
          <cell r="C16" t="str">
            <v>MSD ITALIA SRL, con socio unico</v>
          </cell>
          <cell r="D16" t="str">
            <v>ISENTRESS 400 MG 60 COMPRESSE RIV.CON FILM</v>
          </cell>
          <cell r="E16">
            <v>62150.000000000007</v>
          </cell>
          <cell r="F16">
            <v>155375</v>
          </cell>
          <cell r="G16">
            <v>155375</v>
          </cell>
          <cell r="H16">
            <v>7968104</v>
          </cell>
          <cell r="I16" t="str">
            <v>8539185661</v>
          </cell>
        </row>
        <row r="17">
          <cell r="B17" t="str">
            <v>8467807F61</v>
          </cell>
          <cell r="C17" t="str">
            <v>MSD ITALIA SRL, con socio unico</v>
          </cell>
          <cell r="D17" t="str">
            <v>ISENTRESS 600 MG 60 COMPRESSE RIV.CON FILM</v>
          </cell>
          <cell r="E17">
            <v>93225</v>
          </cell>
          <cell r="G17">
            <v>0</v>
          </cell>
          <cell r="H17">
            <v>7968104</v>
          </cell>
          <cell r="I17" t="str">
            <v>8539185661</v>
          </cell>
        </row>
        <row r="18">
          <cell r="B18" t="str">
            <v>8467685AB5</v>
          </cell>
          <cell r="C18" t="str">
            <v>Mylan Italia S.r.l.</v>
          </cell>
          <cell r="D18" t="str">
            <v xml:space="preserve">Dorzolamide Mylan Generics 20 mg 5ml collirio 1 flac </v>
          </cell>
          <cell r="E18">
            <v>101.8</v>
          </cell>
          <cell r="F18">
            <v>101.8</v>
          </cell>
          <cell r="G18">
            <v>101.8</v>
          </cell>
          <cell r="H18">
            <v>7968108</v>
          </cell>
          <cell r="I18" t="str">
            <v>8539191B53</v>
          </cell>
        </row>
        <row r="19">
          <cell r="B19" t="str">
            <v>846772293E</v>
          </cell>
          <cell r="C19" t="str">
            <v>Mylan Italia S.r.l.</v>
          </cell>
          <cell r="D19" t="str">
            <v>Furosemide Mylan Generics 500 mg 20 cpr</v>
          </cell>
          <cell r="E19">
            <v>687.5</v>
          </cell>
          <cell r="F19">
            <v>687.5</v>
          </cell>
          <cell r="G19">
            <v>687.5</v>
          </cell>
          <cell r="H19">
            <v>7968110</v>
          </cell>
          <cell r="I19" t="str">
            <v>8539194DCC</v>
          </cell>
        </row>
        <row r="20">
          <cell r="B20" t="str">
            <v>8467911537</v>
          </cell>
          <cell r="C20" t="str">
            <v>OCTAPHARMA ITALY S.p.A.</v>
          </cell>
          <cell r="D20" t="str">
            <v xml:space="preserve">OCTAPLAS - Proteine Plasmatiche Umane - Plasma umano congelato trattato con metodo solvente/detergente - per infusione e.v. - 9-14 gr.  
Dosaggio: 200 ml. </v>
          </cell>
          <cell r="E20">
            <v>739.80000000000007</v>
          </cell>
          <cell r="F20">
            <v>739.80000000000007</v>
          </cell>
          <cell r="G20">
            <v>739.8</v>
          </cell>
          <cell r="H20">
            <v>7968114</v>
          </cell>
          <cell r="I20" t="str">
            <v>8539195E9F</v>
          </cell>
        </row>
        <row r="21">
          <cell r="B21" t="str">
            <v>8467733254</v>
          </cell>
          <cell r="C21" t="str">
            <v>PFIZER SRL</v>
          </cell>
          <cell r="D21" t="str">
            <v>ZAVEDOS SOL. PRONTA INIETTABILE 1 flc 10 mg 10 ml</v>
          </cell>
          <cell r="E21">
            <v>17000</v>
          </cell>
          <cell r="F21">
            <v>17000</v>
          </cell>
          <cell r="G21">
            <v>17000</v>
          </cell>
          <cell r="H21">
            <v>7968117</v>
          </cell>
          <cell r="I21" t="str">
            <v>853919811D</v>
          </cell>
        </row>
        <row r="22">
          <cell r="B22" t="str">
            <v>84678914B6</v>
          </cell>
          <cell r="C22" t="str">
            <v>Pharmatex Italia S.r.l.</v>
          </cell>
          <cell r="D22" t="str">
            <v>VANCOTEX 1000MG 1 FLAC. POLVERE</v>
          </cell>
          <cell r="E22">
            <v>8012.2</v>
          </cell>
          <cell r="F22">
            <v>8012.2</v>
          </cell>
          <cell r="G22">
            <v>8012.2</v>
          </cell>
          <cell r="H22">
            <v>7968119</v>
          </cell>
          <cell r="I22" t="str">
            <v>8539202469</v>
          </cell>
        </row>
        <row r="23">
          <cell r="B23" t="str">
            <v>84677933D7</v>
          </cell>
          <cell r="C23" t="str">
            <v>POLIFARMA S.p.A.</v>
          </cell>
          <cell r="D23" t="str">
            <v>Pilocarpina Farmigea 20 mg/ml collirio monodose 0,5ml</v>
          </cell>
          <cell r="E23">
            <v>168.26589999999999</v>
          </cell>
          <cell r="F23">
            <v>168.26589999999999</v>
          </cell>
          <cell r="G23">
            <v>168.27</v>
          </cell>
          <cell r="H23">
            <v>7968121</v>
          </cell>
          <cell r="I23" t="str">
            <v>853920895B</v>
          </cell>
        </row>
        <row r="24">
          <cell r="B24" t="str">
            <v>8468736E04</v>
          </cell>
          <cell r="C24" t="str">
            <v>Roche S.p.A. Società Unipersonale</v>
          </cell>
          <cell r="D24" t="str">
            <v xml:space="preserve">Tecentriq fiala 840 mg / 14 ml </v>
          </cell>
          <cell r="E24">
            <v>57994.65</v>
          </cell>
          <cell r="F24">
            <v>57994.65</v>
          </cell>
          <cell r="G24">
            <v>57994.65</v>
          </cell>
          <cell r="H24">
            <v>7968148</v>
          </cell>
          <cell r="I24" t="str">
            <v>8539244711</v>
          </cell>
        </row>
        <row r="25">
          <cell r="B25" t="str">
            <v>846776196D</v>
          </cell>
          <cell r="C25" t="str">
            <v>Sanofi S.r.l.</v>
          </cell>
          <cell r="D25" t="str">
            <v>URBASON SOLUBILE 40 MG+SOLVENTE FIALA</v>
          </cell>
          <cell r="E25">
            <v>5449.6480000000001</v>
          </cell>
          <cell r="F25">
            <v>5449.6480000000001</v>
          </cell>
          <cell r="G25">
            <v>5449.65</v>
          </cell>
          <cell r="H25">
            <v>7968151</v>
          </cell>
          <cell r="I25" t="str">
            <v>8539347C0F</v>
          </cell>
        </row>
        <row r="26">
          <cell r="B26" t="str">
            <v>8467824D69</v>
          </cell>
          <cell r="C26" t="str">
            <v>SOFAR S.P.A.</v>
          </cell>
          <cell r="D26" t="str">
            <v xml:space="preserve">SODIO FOSFATO SOFAR 16%-6%m clisma  120 ml  </v>
          </cell>
          <cell r="E26">
            <v>7122.5</v>
          </cell>
          <cell r="F26">
            <v>7122.5</v>
          </cell>
          <cell r="G26">
            <v>7122.5</v>
          </cell>
          <cell r="H26">
            <v>7968175</v>
          </cell>
          <cell r="I26" t="str">
            <v>85392582A0</v>
          </cell>
        </row>
        <row r="27">
          <cell r="B27" t="str">
            <v>8467708DAF</v>
          </cell>
          <cell r="C27" t="str">
            <v xml:space="preserve">TEVA ITALIA </v>
          </cell>
          <cell r="D27" t="str">
            <v>FENPATCH  3 cerotti  12 mcg/ora</v>
          </cell>
          <cell r="E27">
            <v>819</v>
          </cell>
          <cell r="F27">
            <v>819</v>
          </cell>
          <cell r="G27">
            <v>819</v>
          </cell>
          <cell r="H27">
            <v>7968179</v>
          </cell>
          <cell r="I27" t="str">
            <v>85392636BF</v>
          </cell>
        </row>
        <row r="28">
          <cell r="B28" t="str">
            <v>8467710F55</v>
          </cell>
          <cell r="C28" t="str">
            <v xml:space="preserve">TEVA ITALIA </v>
          </cell>
          <cell r="D28" t="str">
            <v>FENPATCH  3 cerotti  25 mcg/ora</v>
          </cell>
          <cell r="E28">
            <v>747</v>
          </cell>
          <cell r="F28">
            <v>747</v>
          </cell>
          <cell r="G28">
            <v>747</v>
          </cell>
          <cell r="H28">
            <v>7968182</v>
          </cell>
          <cell r="I28" t="str">
            <v>8539264792</v>
          </cell>
        </row>
        <row r="29">
          <cell r="B29" t="str">
            <v>8467712100</v>
          </cell>
          <cell r="C29" t="str">
            <v xml:space="preserve">TEVA ITALIA </v>
          </cell>
          <cell r="D29" t="str">
            <v>FENPATCH  3 cerotti  50 mcg/ora</v>
          </cell>
          <cell r="E29">
            <v>522</v>
          </cell>
          <cell r="F29">
            <v>522</v>
          </cell>
          <cell r="G29">
            <v>522</v>
          </cell>
          <cell r="H29">
            <v>7968183</v>
          </cell>
          <cell r="I29" t="str">
            <v>8539268ADE</v>
          </cell>
        </row>
        <row r="30">
          <cell r="B30" t="str">
            <v>84677131D3</v>
          </cell>
          <cell r="C30" t="str">
            <v xml:space="preserve">TEVA ITALIA </v>
          </cell>
          <cell r="D30" t="str">
            <v>FENPATCH  3 cerotti  75 mcg/ora</v>
          </cell>
          <cell r="E30">
            <v>225</v>
          </cell>
          <cell r="F30">
            <v>225</v>
          </cell>
          <cell r="G30">
            <v>225</v>
          </cell>
          <cell r="H30">
            <v>7968186</v>
          </cell>
          <cell r="I30" t="str">
            <v>8539269BB1</v>
          </cell>
        </row>
        <row r="31">
          <cell r="B31" t="str">
            <v>8467715379</v>
          </cell>
          <cell r="C31" t="str">
            <v xml:space="preserve">TEVA ITALIA </v>
          </cell>
          <cell r="D31" t="str">
            <v>FLUCONAZOLO RATIOPHARM  7 cps 50 mg</v>
          </cell>
          <cell r="E31">
            <v>22.8</v>
          </cell>
          <cell r="F31">
            <v>22.8</v>
          </cell>
          <cell r="G31">
            <v>22.8</v>
          </cell>
          <cell r="H31">
            <v>7968190</v>
          </cell>
          <cell r="I31" t="str">
            <v>8539273EFD</v>
          </cell>
        </row>
        <row r="32">
          <cell r="B32" t="str">
            <v>8467762A40</v>
          </cell>
          <cell r="C32" t="str">
            <v xml:space="preserve">TEVA ITALIA </v>
          </cell>
          <cell r="D32" t="str">
            <v>METOTRESSATO TEVA 1 flac. 1 g - 100 mg/ml</v>
          </cell>
          <cell r="E32">
            <v>1620</v>
          </cell>
          <cell r="F32">
            <v>8120</v>
          </cell>
          <cell r="G32">
            <v>8120</v>
          </cell>
          <cell r="H32">
            <v>7968196</v>
          </cell>
          <cell r="I32" t="str">
            <v>85392793F4</v>
          </cell>
        </row>
        <row r="33">
          <cell r="B33" t="str">
            <v>8467762A40</v>
          </cell>
          <cell r="C33" t="str">
            <v xml:space="preserve">TEVA ITALIA </v>
          </cell>
          <cell r="D33" t="str">
            <v>METOTRESSATO TEVA 1 flac. 5 g - 100 mg/ml</v>
          </cell>
          <cell r="E33">
            <v>6500</v>
          </cell>
          <cell r="G33">
            <v>0</v>
          </cell>
          <cell r="H33">
            <v>7968196</v>
          </cell>
          <cell r="I33" t="str">
            <v>85392793F4</v>
          </cell>
        </row>
        <row r="34">
          <cell r="B34" t="str">
            <v>8467646A86</v>
          </cell>
          <cell r="C34" t="str">
            <v>TILLOMED Italia Srl</v>
          </cell>
          <cell r="D34" t="str">
            <v>Atracurium-hameln 10 mg/ml soluzione iniettabile.</v>
          </cell>
          <cell r="E34">
            <v>720.32549999999992</v>
          </cell>
          <cell r="F34">
            <v>720.32549999999992</v>
          </cell>
          <cell r="G34">
            <v>720.33</v>
          </cell>
          <cell r="H34">
            <v>7968198</v>
          </cell>
          <cell r="I34" t="str">
            <v>853928159A</v>
          </cell>
        </row>
        <row r="35">
          <cell r="B35" t="str">
            <v>8467767E5F</v>
          </cell>
          <cell r="C35" t="str">
            <v>TILLOMED Italia Srl</v>
          </cell>
          <cell r="D35" t="str">
            <v>Midazolam-hameln 5 mg/ml, soluzione iniettabile/per infusione o soluzione rettale.</v>
          </cell>
          <cell r="E35">
            <v>12090.375000000002</v>
          </cell>
          <cell r="F35">
            <v>12090.375000000002</v>
          </cell>
          <cell r="G35">
            <v>12090.38</v>
          </cell>
          <cell r="H35">
            <v>7968200</v>
          </cell>
          <cell r="I35" t="str">
            <v>8539283740</v>
          </cell>
        </row>
        <row r="36">
          <cell r="B36" t="str">
            <v>846768390F</v>
          </cell>
          <cell r="C36" t="str">
            <v>ZENTIVA ITALIA SRL</v>
          </cell>
          <cell r="D36" t="str">
            <v>DILADEL 60 MG 50 CPR CO</v>
          </cell>
          <cell r="E36">
            <v>231.66</v>
          </cell>
          <cell r="F36">
            <v>231.66</v>
          </cell>
          <cell r="G36">
            <v>231.66</v>
          </cell>
          <cell r="H36">
            <v>7968204</v>
          </cell>
          <cell r="I36" t="str">
            <v>8539287A8C</v>
          </cell>
        </row>
        <row r="37">
          <cell r="B37" t="str">
            <v>846783567F</v>
          </cell>
          <cell r="C37" t="str">
            <v>ZENTIVA ITALIA SRL</v>
          </cell>
          <cell r="D37" t="str">
            <v>TIOCOLCHICOSIDE ZENTIVA 4 MG 6 FLE IM CO</v>
          </cell>
          <cell r="E37">
            <v>30.709999999999997</v>
          </cell>
          <cell r="F37">
            <v>30.709999999999997</v>
          </cell>
          <cell r="G37">
            <v>30.71</v>
          </cell>
          <cell r="H37">
            <v>7968207</v>
          </cell>
          <cell r="I37" t="str">
            <v>8539291DD8</v>
          </cell>
        </row>
        <row r="38">
          <cell r="B38" t="str">
            <v>8467899B4E</v>
          </cell>
          <cell r="C38" t="str">
            <v>ZENTIVA ITALIA SRL</v>
          </cell>
          <cell r="D38" t="str">
            <v>ZOLPIDEM ZENTIVA 10 MG 30 CPR CO</v>
          </cell>
          <cell r="E38">
            <v>330.13749999999999</v>
          </cell>
          <cell r="F38">
            <v>330.13749999999999</v>
          </cell>
          <cell r="G38">
            <v>330.14</v>
          </cell>
          <cell r="H38">
            <v>7968209</v>
          </cell>
          <cell r="I38" t="str">
            <v>8539295129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60"/>
  <sheetViews>
    <sheetView tabSelected="1" topLeftCell="K59" zoomScaleNormal="100" workbookViewId="0">
      <selection activeCell="F60" sqref="F60"/>
    </sheetView>
  </sheetViews>
  <sheetFormatPr defaultRowHeight="111" customHeight="1" outlineLevelRow="2" x14ac:dyDescent="0.35"/>
  <cols>
    <col min="2" max="2" width="6.453125" customWidth="1"/>
    <col min="3" max="3" width="7.54296875" customWidth="1"/>
    <col min="4" max="4" width="11.453125" customWidth="1"/>
    <col min="5" max="5" width="13.81640625" customWidth="1"/>
    <col min="6" max="6" width="11.81640625" customWidth="1"/>
    <col min="7" max="7" width="23.26953125" style="17" customWidth="1"/>
    <col min="8" max="8" width="20.81640625" customWidth="1"/>
    <col min="9" max="9" width="10.26953125" style="34" customWidth="1"/>
    <col min="10" max="10" width="7" customWidth="1"/>
    <col min="11" max="11" width="13.81640625" customWidth="1"/>
    <col min="12" max="12" width="9.1796875" style="15"/>
    <col min="13" max="13" width="23.81640625" style="17" customWidth="1"/>
    <col min="14" max="14" width="11.1796875" customWidth="1"/>
    <col min="15" max="15" width="21.1796875" style="16" customWidth="1"/>
    <col min="16" max="17" width="5.7265625" style="4" customWidth="1"/>
    <col min="18" max="18" width="6.81640625" style="4" customWidth="1"/>
    <col min="19" max="19" width="11.1796875" style="26" hidden="1" customWidth="1"/>
    <col min="20" max="20" width="11.81640625" style="23" customWidth="1"/>
    <col min="21" max="21" width="14.453125" style="29" customWidth="1"/>
  </cols>
  <sheetData>
    <row r="1" spans="1:228" s="1" customFormat="1" ht="111" customHeight="1" x14ac:dyDescent="0.3">
      <c r="A1" s="5" t="s">
        <v>0</v>
      </c>
      <c r="B1" s="5" t="s">
        <v>1</v>
      </c>
      <c r="C1" s="5" t="s">
        <v>2</v>
      </c>
      <c r="D1" s="5" t="s">
        <v>334</v>
      </c>
      <c r="E1" s="5" t="s">
        <v>359</v>
      </c>
      <c r="F1" s="5" t="s">
        <v>3</v>
      </c>
      <c r="G1" s="31" t="s">
        <v>4</v>
      </c>
      <c r="H1" s="5" t="s">
        <v>5</v>
      </c>
      <c r="I1" s="5" t="s">
        <v>6</v>
      </c>
      <c r="J1" s="30" t="s">
        <v>7</v>
      </c>
      <c r="K1" s="5" t="s">
        <v>8</v>
      </c>
      <c r="L1" s="13" t="s">
        <v>9</v>
      </c>
      <c r="M1" s="6" t="s">
        <v>10</v>
      </c>
      <c r="N1" s="6" t="s">
        <v>11</v>
      </c>
      <c r="O1" s="33" t="s">
        <v>12</v>
      </c>
      <c r="P1" s="13" t="s">
        <v>13</v>
      </c>
      <c r="Q1" s="13" t="s">
        <v>14</v>
      </c>
      <c r="R1" s="6" t="s">
        <v>15</v>
      </c>
      <c r="S1" s="21" t="s">
        <v>305</v>
      </c>
      <c r="T1" s="21" t="s">
        <v>336</v>
      </c>
      <c r="U1" s="27" t="s">
        <v>335</v>
      </c>
    </row>
    <row r="2" spans="1:228" s="3" customFormat="1" ht="111" customHeight="1" outlineLevel="2" x14ac:dyDescent="0.35">
      <c r="A2" s="7" t="s">
        <v>16</v>
      </c>
      <c r="B2" s="7" t="s">
        <v>295</v>
      </c>
      <c r="C2" s="8"/>
      <c r="D2" s="9" t="s">
        <v>296</v>
      </c>
      <c r="E2" s="9" t="str">
        <f>VLOOKUP(D2,[1]Foglio1!$B$2:$I$38,8,FALSE)</f>
        <v>8538139731</v>
      </c>
      <c r="F2" s="8" t="s">
        <v>297</v>
      </c>
      <c r="G2" s="32" t="s">
        <v>298</v>
      </c>
      <c r="H2" s="8" t="s">
        <v>33</v>
      </c>
      <c r="I2" s="10" t="s">
        <v>65</v>
      </c>
      <c r="J2" s="11" t="s">
        <v>23</v>
      </c>
      <c r="K2" s="12">
        <v>19.85698</v>
      </c>
      <c r="L2" s="14" t="s">
        <v>24</v>
      </c>
      <c r="M2" s="18" t="s">
        <v>269</v>
      </c>
      <c r="N2" s="10" t="s">
        <v>299</v>
      </c>
      <c r="O2" s="20" t="s">
        <v>300</v>
      </c>
      <c r="P2" s="11" t="s">
        <v>38</v>
      </c>
      <c r="Q2" s="11">
        <v>30</v>
      </c>
      <c r="R2" s="11">
        <v>0</v>
      </c>
      <c r="S2" s="24" t="s">
        <v>140</v>
      </c>
      <c r="T2" s="22">
        <f>ROUND(S2/12*16.5,-1)</f>
        <v>80</v>
      </c>
      <c r="U2" s="28">
        <f>K2*T2</f>
        <v>1588.5583999999999</v>
      </c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</row>
    <row r="3" spans="1:228" s="3" customFormat="1" ht="111" customHeight="1" outlineLevel="2" x14ac:dyDescent="0.35">
      <c r="A3" s="7" t="s">
        <v>16</v>
      </c>
      <c r="B3" s="7" t="s">
        <v>301</v>
      </c>
      <c r="C3" s="8"/>
      <c r="D3" s="9" t="s">
        <v>302</v>
      </c>
      <c r="E3" s="9" t="str">
        <f>VLOOKUP(D3,[1]Foglio1!$B$2:$I$38,8,FALSE)</f>
        <v>8539118F14</v>
      </c>
      <c r="F3" s="8" t="s">
        <v>297</v>
      </c>
      <c r="G3" s="32" t="s">
        <v>298</v>
      </c>
      <c r="H3" s="8" t="s">
        <v>33</v>
      </c>
      <c r="I3" s="10" t="s">
        <v>66</v>
      </c>
      <c r="J3" s="11" t="s">
        <v>23</v>
      </c>
      <c r="K3" s="12">
        <v>19.85698</v>
      </c>
      <c r="L3" s="14" t="s">
        <v>24</v>
      </c>
      <c r="M3" s="18" t="s">
        <v>269</v>
      </c>
      <c r="N3" s="10" t="s">
        <v>303</v>
      </c>
      <c r="O3" s="20" t="s">
        <v>304</v>
      </c>
      <c r="P3" s="11" t="s">
        <v>38</v>
      </c>
      <c r="Q3" s="11">
        <v>30</v>
      </c>
      <c r="R3" s="11">
        <v>0</v>
      </c>
      <c r="S3" s="24" t="s">
        <v>333</v>
      </c>
      <c r="T3" s="22">
        <f t="shared" ref="T3:T58" si="0">ROUND(S3/12*16.5,-1)</f>
        <v>500</v>
      </c>
      <c r="U3" s="28">
        <f t="shared" ref="U3:U58" si="1">K3*T3</f>
        <v>9928.49</v>
      </c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</row>
    <row r="4" spans="1:228" s="3" customFormat="1" ht="111" customHeight="1" outlineLevel="2" x14ac:dyDescent="0.35">
      <c r="A4" s="7" t="s">
        <v>16</v>
      </c>
      <c r="B4" s="7" t="s">
        <v>264</v>
      </c>
      <c r="C4" s="8"/>
      <c r="D4" s="9" t="s">
        <v>265</v>
      </c>
      <c r="E4" s="9" t="str">
        <f>VLOOKUP(D4,[1]Foglio1!$B$2:$I$38,8,FALSE)</f>
        <v>85391319D0</v>
      </c>
      <c r="F4" s="8" t="s">
        <v>266</v>
      </c>
      <c r="G4" s="32" t="s">
        <v>267</v>
      </c>
      <c r="H4" s="8" t="s">
        <v>268</v>
      </c>
      <c r="I4" s="10" t="s">
        <v>180</v>
      </c>
      <c r="J4" s="11" t="s">
        <v>23</v>
      </c>
      <c r="K4" s="12">
        <v>125</v>
      </c>
      <c r="L4" s="14" t="s">
        <v>220</v>
      </c>
      <c r="M4" s="18" t="s">
        <v>269</v>
      </c>
      <c r="N4" s="10" t="s">
        <v>270</v>
      </c>
      <c r="O4" s="20" t="s">
        <v>271</v>
      </c>
      <c r="P4" s="11" t="s">
        <v>28</v>
      </c>
      <c r="Q4" s="11">
        <v>1</v>
      </c>
      <c r="R4" s="11">
        <v>0</v>
      </c>
      <c r="S4" s="24" t="s">
        <v>316</v>
      </c>
      <c r="T4" s="22">
        <f t="shared" si="0"/>
        <v>2750</v>
      </c>
      <c r="U4" s="28">
        <f t="shared" si="1"/>
        <v>343750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</row>
    <row r="5" spans="1:228" s="3" customFormat="1" ht="111" customHeight="1" outlineLevel="1" x14ac:dyDescent="0.35">
      <c r="A5" s="7"/>
      <c r="B5" s="7"/>
      <c r="C5" s="8"/>
      <c r="D5" s="9"/>
      <c r="E5" s="9"/>
      <c r="F5" s="8"/>
      <c r="G5" s="32"/>
      <c r="H5" s="8"/>
      <c r="I5" s="10"/>
      <c r="J5" s="11"/>
      <c r="K5" s="12"/>
      <c r="L5" s="14"/>
      <c r="M5" s="18" t="s">
        <v>338</v>
      </c>
      <c r="N5" s="10"/>
      <c r="O5" s="20"/>
      <c r="P5" s="11"/>
      <c r="Q5" s="11"/>
      <c r="R5" s="11"/>
      <c r="S5" s="24"/>
      <c r="T5" s="22"/>
      <c r="U5" s="28">
        <f>SUBTOTAL(9,U2:U4)</f>
        <v>355267.04839999997</v>
      </c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</row>
    <row r="6" spans="1:228" s="3" customFormat="1" ht="111" customHeight="1" outlineLevel="2" x14ac:dyDescent="0.35">
      <c r="A6" s="7" t="s">
        <v>16</v>
      </c>
      <c r="B6" s="7" t="s">
        <v>29</v>
      </c>
      <c r="C6" s="8"/>
      <c r="D6" s="9" t="s">
        <v>30</v>
      </c>
      <c r="E6" s="9" t="str">
        <f>VLOOKUP(D6,[1]Foglio1!$B$2:$I$38,8,FALSE)</f>
        <v>8539134C49</v>
      </c>
      <c r="F6" s="8" t="s">
        <v>31</v>
      </c>
      <c r="G6" s="32" t="s">
        <v>32</v>
      </c>
      <c r="H6" s="8" t="s">
        <v>33</v>
      </c>
      <c r="I6" s="10" t="s">
        <v>34</v>
      </c>
      <c r="J6" s="11" t="s">
        <v>23</v>
      </c>
      <c r="K6" s="12">
        <v>7.0000000000000007E-2</v>
      </c>
      <c r="L6" s="14" t="s">
        <v>24</v>
      </c>
      <c r="M6" s="18" t="s">
        <v>35</v>
      </c>
      <c r="N6" s="10" t="s">
        <v>36</v>
      </c>
      <c r="O6" s="20" t="s">
        <v>37</v>
      </c>
      <c r="P6" s="11" t="s">
        <v>38</v>
      </c>
      <c r="Q6" s="11">
        <v>50</v>
      </c>
      <c r="R6" s="11">
        <v>0</v>
      </c>
      <c r="S6" s="24" t="s">
        <v>307</v>
      </c>
      <c r="T6" s="22">
        <f t="shared" si="0"/>
        <v>1100</v>
      </c>
      <c r="U6" s="28">
        <f t="shared" si="1"/>
        <v>77.000000000000014</v>
      </c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</row>
    <row r="7" spans="1:228" s="3" customFormat="1" ht="111" customHeight="1" outlineLevel="1" x14ac:dyDescent="0.35">
      <c r="A7" s="7"/>
      <c r="B7" s="7"/>
      <c r="C7" s="8"/>
      <c r="D7" s="9"/>
      <c r="E7" s="9"/>
      <c r="F7" s="8"/>
      <c r="G7" s="32"/>
      <c r="H7" s="8"/>
      <c r="I7" s="10"/>
      <c r="J7" s="11"/>
      <c r="K7" s="12"/>
      <c r="L7" s="14"/>
      <c r="M7" s="18" t="s">
        <v>339</v>
      </c>
      <c r="N7" s="10"/>
      <c r="O7" s="20"/>
      <c r="P7" s="11"/>
      <c r="Q7" s="11"/>
      <c r="R7" s="11"/>
      <c r="S7" s="24"/>
      <c r="T7" s="22"/>
      <c r="U7" s="28">
        <f>SUBTOTAL(9,U6:U6)</f>
        <v>77.000000000000014</v>
      </c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</row>
    <row r="8" spans="1:228" s="3" customFormat="1" ht="111" customHeight="1" outlineLevel="2" x14ac:dyDescent="0.35">
      <c r="A8" s="7" t="s">
        <v>16</v>
      </c>
      <c r="B8" s="7" t="s">
        <v>39</v>
      </c>
      <c r="C8" s="8"/>
      <c r="D8" s="9" t="s">
        <v>40</v>
      </c>
      <c r="E8" s="9" t="str">
        <f>VLOOKUP(D8,[1]Foglio1!$B$2:$I$38,8,FALSE)</f>
        <v>8539136DEF</v>
      </c>
      <c r="F8" s="8" t="s">
        <v>41</v>
      </c>
      <c r="G8" s="32" t="s">
        <v>42</v>
      </c>
      <c r="H8" s="8" t="s">
        <v>43</v>
      </c>
      <c r="I8" s="10" t="s">
        <v>44</v>
      </c>
      <c r="J8" s="11" t="s">
        <v>23</v>
      </c>
      <c r="K8" s="12">
        <v>0.45400000000000001</v>
      </c>
      <c r="L8" s="14" t="s">
        <v>24</v>
      </c>
      <c r="M8" s="18" t="s">
        <v>45</v>
      </c>
      <c r="N8" s="10" t="s">
        <v>46</v>
      </c>
      <c r="O8" s="20" t="s">
        <v>47</v>
      </c>
      <c r="P8" s="11" t="s">
        <v>28</v>
      </c>
      <c r="Q8" s="11">
        <v>5</v>
      </c>
      <c r="R8" s="11">
        <v>0</v>
      </c>
      <c r="S8" s="24" t="s">
        <v>308</v>
      </c>
      <c r="T8" s="22">
        <f t="shared" si="0"/>
        <v>1930</v>
      </c>
      <c r="U8" s="28">
        <f t="shared" si="1"/>
        <v>876.22</v>
      </c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</row>
    <row r="9" spans="1:228" s="3" customFormat="1" ht="111" customHeight="1" outlineLevel="2" x14ac:dyDescent="0.35">
      <c r="A9" s="7" t="s">
        <v>16</v>
      </c>
      <c r="B9" s="7" t="s">
        <v>190</v>
      </c>
      <c r="C9" s="8"/>
      <c r="D9" s="9" t="s">
        <v>191</v>
      </c>
      <c r="E9" s="9" t="str">
        <f>VLOOKUP(D9,[1]Foglio1!$B$2:$I$38,8,FALSE)</f>
        <v>8539141213</v>
      </c>
      <c r="F9" s="8" t="s">
        <v>192</v>
      </c>
      <c r="G9" s="32" t="s">
        <v>193</v>
      </c>
      <c r="H9" s="8" t="s">
        <v>33</v>
      </c>
      <c r="I9" s="10" t="s">
        <v>194</v>
      </c>
      <c r="J9" s="11" t="s">
        <v>23</v>
      </c>
      <c r="K9" s="12">
        <v>0.01</v>
      </c>
      <c r="L9" s="14" t="s">
        <v>24</v>
      </c>
      <c r="M9" s="18" t="s">
        <v>45</v>
      </c>
      <c r="N9" s="10" t="s">
        <v>195</v>
      </c>
      <c r="O9" s="20" t="s">
        <v>196</v>
      </c>
      <c r="P9" s="11" t="s">
        <v>38</v>
      </c>
      <c r="Q9" s="11">
        <v>28</v>
      </c>
      <c r="R9" s="11">
        <v>0</v>
      </c>
      <c r="S9" s="24" t="s">
        <v>327</v>
      </c>
      <c r="T9" s="22">
        <f t="shared" si="0"/>
        <v>1540</v>
      </c>
      <c r="U9" s="28">
        <f t="shared" si="1"/>
        <v>15.4</v>
      </c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</row>
    <row r="10" spans="1:228" s="3" customFormat="1" ht="111" customHeight="1" outlineLevel="1" x14ac:dyDescent="0.35">
      <c r="A10" s="7"/>
      <c r="B10" s="7"/>
      <c r="C10" s="8"/>
      <c r="D10" s="9"/>
      <c r="E10" s="9"/>
      <c r="F10" s="8"/>
      <c r="G10" s="32"/>
      <c r="H10" s="8"/>
      <c r="I10" s="10"/>
      <c r="J10" s="11"/>
      <c r="K10" s="12"/>
      <c r="L10" s="14"/>
      <c r="M10" s="18" t="s">
        <v>340</v>
      </c>
      <c r="N10" s="10"/>
      <c r="O10" s="20"/>
      <c r="P10" s="11"/>
      <c r="Q10" s="11"/>
      <c r="R10" s="11"/>
      <c r="S10" s="24"/>
      <c r="T10" s="22"/>
      <c r="U10" s="28">
        <f>SUBTOTAL(9,U8:U9)</f>
        <v>891.62</v>
      </c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</row>
    <row r="11" spans="1:228" s="3" customFormat="1" ht="111" customHeight="1" outlineLevel="2" x14ac:dyDescent="0.35">
      <c r="A11" s="7" t="s">
        <v>16</v>
      </c>
      <c r="B11" s="7" t="s">
        <v>281</v>
      </c>
      <c r="C11" s="8"/>
      <c r="D11" s="9" t="s">
        <v>282</v>
      </c>
      <c r="E11" s="9" t="str">
        <f>VLOOKUP(D11,[1]Foglio1!$B$2:$I$38,8,FALSE)</f>
        <v>85391498AB</v>
      </c>
      <c r="F11" s="8" t="s">
        <v>283</v>
      </c>
      <c r="G11" s="32" t="s">
        <v>284</v>
      </c>
      <c r="H11" s="8" t="s">
        <v>285</v>
      </c>
      <c r="I11" s="10" t="s">
        <v>286</v>
      </c>
      <c r="J11" s="11" t="s">
        <v>23</v>
      </c>
      <c r="K11" s="12">
        <v>76.8</v>
      </c>
      <c r="L11" s="14" t="s">
        <v>24</v>
      </c>
      <c r="M11" s="18" t="s">
        <v>287</v>
      </c>
      <c r="N11" s="10" t="s">
        <v>288</v>
      </c>
      <c r="O11" s="20" t="s">
        <v>289</v>
      </c>
      <c r="P11" s="11" t="s">
        <v>28</v>
      </c>
      <c r="Q11" s="11">
        <v>10</v>
      </c>
      <c r="R11" s="11">
        <v>0</v>
      </c>
      <c r="S11" s="24" t="s">
        <v>309</v>
      </c>
      <c r="T11" s="22">
        <f t="shared" si="0"/>
        <v>110</v>
      </c>
      <c r="U11" s="28">
        <f t="shared" si="1"/>
        <v>8448</v>
      </c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</row>
    <row r="12" spans="1:228" s="3" customFormat="1" ht="111" customHeight="1" outlineLevel="1" x14ac:dyDescent="0.35">
      <c r="A12" s="7"/>
      <c r="B12" s="7"/>
      <c r="C12" s="8"/>
      <c r="D12" s="9"/>
      <c r="E12" s="9"/>
      <c r="F12" s="8"/>
      <c r="G12" s="32"/>
      <c r="H12" s="8"/>
      <c r="I12" s="10"/>
      <c r="J12" s="11"/>
      <c r="K12" s="12"/>
      <c r="L12" s="14"/>
      <c r="M12" s="18" t="s">
        <v>341</v>
      </c>
      <c r="N12" s="10"/>
      <c r="O12" s="20"/>
      <c r="P12" s="11"/>
      <c r="Q12" s="11"/>
      <c r="R12" s="11"/>
      <c r="S12" s="24"/>
      <c r="T12" s="22"/>
      <c r="U12" s="28">
        <f>SUBTOTAL(9,U11:U11)</f>
        <v>8448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</row>
    <row r="13" spans="1:228" s="3" customFormat="1" ht="111" customHeight="1" outlineLevel="2" x14ac:dyDescent="0.35">
      <c r="A13" s="7" t="s">
        <v>16</v>
      </c>
      <c r="B13" s="7" t="s">
        <v>123</v>
      </c>
      <c r="C13" s="8"/>
      <c r="D13" s="9" t="s">
        <v>124</v>
      </c>
      <c r="E13" s="9" t="str">
        <f>VLOOKUP(D13,[1]Foglio1!$B$2:$I$38,8,FALSE)</f>
        <v>8539151A51</v>
      </c>
      <c r="F13" s="8" t="s">
        <v>125</v>
      </c>
      <c r="G13" s="32" t="s">
        <v>126</v>
      </c>
      <c r="H13" s="8" t="s">
        <v>33</v>
      </c>
      <c r="I13" s="10" t="s">
        <v>127</v>
      </c>
      <c r="J13" s="11" t="s">
        <v>23</v>
      </c>
      <c r="K13" s="12">
        <v>2.895E-2</v>
      </c>
      <c r="L13" s="14" t="s">
        <v>24</v>
      </c>
      <c r="M13" s="19" t="s">
        <v>128</v>
      </c>
      <c r="N13" s="10" t="s">
        <v>129</v>
      </c>
      <c r="O13" s="20" t="s">
        <v>130</v>
      </c>
      <c r="P13" s="11" t="s">
        <v>38</v>
      </c>
      <c r="Q13" s="11">
        <v>60</v>
      </c>
      <c r="R13" s="11">
        <v>0</v>
      </c>
      <c r="S13" s="24" t="s">
        <v>319</v>
      </c>
      <c r="T13" s="22">
        <f t="shared" si="0"/>
        <v>410</v>
      </c>
      <c r="U13" s="28">
        <f t="shared" si="1"/>
        <v>11.8695</v>
      </c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</row>
    <row r="14" spans="1:228" s="3" customFormat="1" ht="111" customHeight="1" outlineLevel="1" x14ac:dyDescent="0.35">
      <c r="A14" s="7"/>
      <c r="B14" s="7"/>
      <c r="C14" s="8"/>
      <c r="D14" s="9"/>
      <c r="E14" s="9"/>
      <c r="F14" s="8"/>
      <c r="G14" s="32"/>
      <c r="H14" s="8"/>
      <c r="I14" s="10"/>
      <c r="J14" s="11"/>
      <c r="K14" s="12"/>
      <c r="L14" s="14"/>
      <c r="M14" s="19" t="s">
        <v>342</v>
      </c>
      <c r="N14" s="10"/>
      <c r="O14" s="20"/>
      <c r="P14" s="11"/>
      <c r="Q14" s="11"/>
      <c r="R14" s="11"/>
      <c r="S14" s="24"/>
      <c r="T14" s="22"/>
      <c r="U14" s="28">
        <f>SUBTOTAL(9,U13:U13)</f>
        <v>11.8695</v>
      </c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</row>
    <row r="15" spans="1:228" s="3" customFormat="1" ht="111" customHeight="1" outlineLevel="2" x14ac:dyDescent="0.35">
      <c r="A15" s="7" t="s">
        <v>16</v>
      </c>
      <c r="B15" s="7" t="s">
        <v>114</v>
      </c>
      <c r="C15" s="8"/>
      <c r="D15" s="9" t="s">
        <v>115</v>
      </c>
      <c r="E15" s="9" t="str">
        <f>VLOOKUP(D15,[1]Foglio1!$B$2:$I$38,8,FALSE)</f>
        <v>8539153BF7</v>
      </c>
      <c r="F15" s="8" t="s">
        <v>116</v>
      </c>
      <c r="G15" s="32" t="s">
        <v>117</v>
      </c>
      <c r="H15" s="8" t="s">
        <v>118</v>
      </c>
      <c r="I15" s="10" t="s">
        <v>119</v>
      </c>
      <c r="J15" s="11" t="s">
        <v>23</v>
      </c>
      <c r="K15" s="12">
        <v>1.85</v>
      </c>
      <c r="L15" s="14" t="s">
        <v>24</v>
      </c>
      <c r="M15" s="18" t="s">
        <v>120</v>
      </c>
      <c r="N15" s="10" t="s">
        <v>121</v>
      </c>
      <c r="O15" s="20" t="s">
        <v>122</v>
      </c>
      <c r="P15" s="11" t="s">
        <v>38</v>
      </c>
      <c r="Q15" s="11">
        <v>1</v>
      </c>
      <c r="R15" s="11">
        <v>1</v>
      </c>
      <c r="S15" s="24" t="s">
        <v>318</v>
      </c>
      <c r="T15" s="22">
        <f t="shared" si="0"/>
        <v>550</v>
      </c>
      <c r="U15" s="28">
        <f t="shared" si="1"/>
        <v>1017.5</v>
      </c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</row>
    <row r="16" spans="1:228" s="3" customFormat="1" ht="111" customHeight="1" outlineLevel="1" x14ac:dyDescent="0.35">
      <c r="A16" s="7"/>
      <c r="B16" s="7"/>
      <c r="C16" s="8"/>
      <c r="D16" s="9"/>
      <c r="E16" s="9"/>
      <c r="F16" s="8"/>
      <c r="G16" s="32"/>
      <c r="H16" s="8"/>
      <c r="I16" s="10"/>
      <c r="J16" s="11"/>
      <c r="K16" s="12"/>
      <c r="L16" s="14"/>
      <c r="M16" s="18" t="s">
        <v>343</v>
      </c>
      <c r="N16" s="10"/>
      <c r="O16" s="20"/>
      <c r="P16" s="11"/>
      <c r="Q16" s="11"/>
      <c r="R16" s="11"/>
      <c r="S16" s="24"/>
      <c r="T16" s="22"/>
      <c r="U16" s="28">
        <f>SUBTOTAL(9,U15:U15)</f>
        <v>1017.5</v>
      </c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</row>
    <row r="17" spans="1:228" s="3" customFormat="1" ht="111" customHeight="1" outlineLevel="2" x14ac:dyDescent="0.35">
      <c r="A17" s="7" t="s">
        <v>16</v>
      </c>
      <c r="B17" s="7" t="s">
        <v>256</v>
      </c>
      <c r="C17" s="8"/>
      <c r="D17" s="9" t="s">
        <v>257</v>
      </c>
      <c r="E17" s="9" t="str">
        <f>VLOOKUP(D17,[1]Foglio1!$B$2:$I$38,8,FALSE)</f>
        <v>8539154CCA</v>
      </c>
      <c r="F17" s="8" t="s">
        <v>258</v>
      </c>
      <c r="G17" s="32" t="s">
        <v>259</v>
      </c>
      <c r="H17" s="8" t="s">
        <v>260</v>
      </c>
      <c r="I17" s="10" t="s">
        <v>164</v>
      </c>
      <c r="J17" s="11" t="s">
        <v>23</v>
      </c>
      <c r="K17" s="12">
        <v>6</v>
      </c>
      <c r="L17" s="14" t="s">
        <v>24</v>
      </c>
      <c r="M17" s="18" t="s">
        <v>261</v>
      </c>
      <c r="N17" s="10" t="s">
        <v>262</v>
      </c>
      <c r="O17" s="20" t="s">
        <v>263</v>
      </c>
      <c r="P17" s="11" t="s">
        <v>97</v>
      </c>
      <c r="Q17" s="11">
        <v>1</v>
      </c>
      <c r="R17" s="11">
        <v>0</v>
      </c>
      <c r="S17" s="24" t="s">
        <v>332</v>
      </c>
      <c r="T17" s="22">
        <f t="shared" si="0"/>
        <v>210</v>
      </c>
      <c r="U17" s="28">
        <f t="shared" si="1"/>
        <v>1260</v>
      </c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</row>
    <row r="18" spans="1:228" s="3" customFormat="1" ht="111" customHeight="1" outlineLevel="1" x14ac:dyDescent="0.35">
      <c r="A18" s="7"/>
      <c r="B18" s="7"/>
      <c r="C18" s="8"/>
      <c r="D18" s="9"/>
      <c r="E18" s="9"/>
      <c r="F18" s="8"/>
      <c r="G18" s="32"/>
      <c r="H18" s="8"/>
      <c r="I18" s="10"/>
      <c r="J18" s="11"/>
      <c r="K18" s="12"/>
      <c r="L18" s="14"/>
      <c r="M18" s="18" t="s">
        <v>344</v>
      </c>
      <c r="N18" s="10"/>
      <c r="O18" s="20"/>
      <c r="P18" s="11"/>
      <c r="Q18" s="11"/>
      <c r="R18" s="11"/>
      <c r="S18" s="24"/>
      <c r="T18" s="22"/>
      <c r="U18" s="28">
        <f>SUBTOTAL(9,U17:U17)</f>
        <v>1260</v>
      </c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</row>
    <row r="19" spans="1:228" s="3" customFormat="1" ht="111" customHeight="1" outlineLevel="2" x14ac:dyDescent="0.35">
      <c r="A19" s="7" t="s">
        <v>16</v>
      </c>
      <c r="B19" s="7" t="s">
        <v>205</v>
      </c>
      <c r="C19" s="8"/>
      <c r="D19" s="9" t="s">
        <v>206</v>
      </c>
      <c r="E19" s="9" t="str">
        <f>VLOOKUP(D19,[1]Foglio1!$B$2:$I$38,8,FALSE)</f>
        <v>8539174D4B</v>
      </c>
      <c r="F19" s="8" t="s">
        <v>207</v>
      </c>
      <c r="G19" s="32" t="s">
        <v>208</v>
      </c>
      <c r="H19" s="8" t="s">
        <v>209</v>
      </c>
      <c r="I19" s="10" t="s">
        <v>210</v>
      </c>
      <c r="J19" s="11" t="s">
        <v>23</v>
      </c>
      <c r="K19" s="12">
        <v>110.94</v>
      </c>
      <c r="L19" s="14" t="s">
        <v>24</v>
      </c>
      <c r="M19" s="18" t="s">
        <v>211</v>
      </c>
      <c r="N19" s="10" t="s">
        <v>212</v>
      </c>
      <c r="O19" s="20" t="s">
        <v>213</v>
      </c>
      <c r="P19" s="11" t="s">
        <v>28</v>
      </c>
      <c r="Q19" s="11">
        <v>1</v>
      </c>
      <c r="R19" s="11">
        <v>0</v>
      </c>
      <c r="S19" s="24" t="s">
        <v>328</v>
      </c>
      <c r="T19" s="22">
        <f t="shared" si="0"/>
        <v>480</v>
      </c>
      <c r="U19" s="28">
        <f t="shared" si="1"/>
        <v>53251.199999999997</v>
      </c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</row>
    <row r="20" spans="1:228" s="3" customFormat="1" ht="111" customHeight="1" outlineLevel="1" x14ac:dyDescent="0.35">
      <c r="A20" s="7"/>
      <c r="B20" s="7"/>
      <c r="C20" s="8"/>
      <c r="D20" s="9"/>
      <c r="E20" s="9"/>
      <c r="F20" s="8"/>
      <c r="G20" s="32"/>
      <c r="H20" s="8"/>
      <c r="I20" s="10"/>
      <c r="J20" s="11"/>
      <c r="K20" s="12"/>
      <c r="L20" s="14"/>
      <c r="M20" s="18" t="s">
        <v>345</v>
      </c>
      <c r="N20" s="10"/>
      <c r="O20" s="20"/>
      <c r="P20" s="11"/>
      <c r="Q20" s="11"/>
      <c r="R20" s="11"/>
      <c r="S20" s="24"/>
      <c r="T20" s="22"/>
      <c r="U20" s="28">
        <f>SUBTOTAL(9,U19:U19)</f>
        <v>53251.199999999997</v>
      </c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</row>
    <row r="21" spans="1:228" s="3" customFormat="1" ht="111" customHeight="1" outlineLevel="2" x14ac:dyDescent="0.35">
      <c r="A21" s="7" t="s">
        <v>16</v>
      </c>
      <c r="B21" s="7" t="s">
        <v>243</v>
      </c>
      <c r="C21" s="8"/>
      <c r="D21" s="9" t="s">
        <v>244</v>
      </c>
      <c r="E21" s="9" t="str">
        <f>VLOOKUP(D21,[1]Foglio1!$B$2:$I$38,8,FALSE)</f>
        <v>8539177FC4</v>
      </c>
      <c r="F21" s="8" t="s">
        <v>239</v>
      </c>
      <c r="G21" s="32" t="s">
        <v>240</v>
      </c>
      <c r="H21" s="8" t="s">
        <v>241</v>
      </c>
      <c r="I21" s="10" t="s">
        <v>245</v>
      </c>
      <c r="J21" s="11" t="s">
        <v>23</v>
      </c>
      <c r="K21" s="12">
        <v>0.85799999999999998</v>
      </c>
      <c r="L21" s="14" t="s">
        <v>24</v>
      </c>
      <c r="M21" s="18" t="s">
        <v>242</v>
      </c>
      <c r="N21" s="10" t="s">
        <v>246</v>
      </c>
      <c r="O21" s="20" t="s">
        <v>247</v>
      </c>
      <c r="P21" s="11" t="s">
        <v>97</v>
      </c>
      <c r="Q21" s="11">
        <v>10</v>
      </c>
      <c r="R21" s="11">
        <v>1</v>
      </c>
      <c r="S21" s="24" t="s">
        <v>330</v>
      </c>
      <c r="T21" s="22">
        <f t="shared" si="0"/>
        <v>4810</v>
      </c>
      <c r="U21" s="28">
        <f t="shared" si="1"/>
        <v>4126.9799999999996</v>
      </c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</row>
    <row r="22" spans="1:228" s="3" customFormat="1" ht="111" customHeight="1" outlineLevel="1" x14ac:dyDescent="0.35">
      <c r="A22" s="7"/>
      <c r="B22" s="7"/>
      <c r="C22" s="8"/>
      <c r="D22" s="9"/>
      <c r="E22" s="9"/>
      <c r="F22" s="8"/>
      <c r="G22" s="32"/>
      <c r="H22" s="8"/>
      <c r="I22" s="10"/>
      <c r="J22" s="11"/>
      <c r="K22" s="12"/>
      <c r="L22" s="14"/>
      <c r="M22" s="18" t="s">
        <v>346</v>
      </c>
      <c r="N22" s="10"/>
      <c r="O22" s="20"/>
      <c r="P22" s="11"/>
      <c r="Q22" s="11"/>
      <c r="R22" s="11"/>
      <c r="S22" s="24"/>
      <c r="T22" s="22"/>
      <c r="U22" s="28">
        <f>SUBTOTAL(9,U21:U21)</f>
        <v>4126.9799999999996</v>
      </c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</row>
    <row r="23" spans="1:228" s="3" customFormat="1" ht="111" customHeight="1" outlineLevel="2" x14ac:dyDescent="0.35">
      <c r="A23" s="7" t="s">
        <v>16</v>
      </c>
      <c r="B23" s="7" t="s">
        <v>248</v>
      </c>
      <c r="C23" s="8"/>
      <c r="D23" s="9" t="s">
        <v>249</v>
      </c>
      <c r="E23" s="9" t="str">
        <f>VLOOKUP(D23,[1]Foglio1!$B$2:$I$38,8,FALSE)</f>
        <v>853917916F</v>
      </c>
      <c r="F23" s="8" t="s">
        <v>250</v>
      </c>
      <c r="G23" s="32" t="s">
        <v>251</v>
      </c>
      <c r="H23" s="8" t="s">
        <v>252</v>
      </c>
      <c r="I23" s="10" t="s">
        <v>253</v>
      </c>
      <c r="J23" s="11" t="s">
        <v>23</v>
      </c>
      <c r="K23" s="12">
        <v>124.64928999999999</v>
      </c>
      <c r="L23" s="14" t="s">
        <v>24</v>
      </c>
      <c r="M23" s="18" t="s">
        <v>174</v>
      </c>
      <c r="N23" s="10" t="s">
        <v>254</v>
      </c>
      <c r="O23" s="20" t="s">
        <v>255</v>
      </c>
      <c r="P23" s="11" t="s">
        <v>38</v>
      </c>
      <c r="Q23" s="11">
        <v>28</v>
      </c>
      <c r="R23" s="11">
        <v>0</v>
      </c>
      <c r="S23" s="24" t="s">
        <v>331</v>
      </c>
      <c r="T23" s="22">
        <f t="shared" si="0"/>
        <v>1160</v>
      </c>
      <c r="U23" s="28">
        <f t="shared" si="1"/>
        <v>144593.1764</v>
      </c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</row>
    <row r="24" spans="1:228" s="3" customFormat="1" ht="111" customHeight="1" outlineLevel="2" x14ac:dyDescent="0.35">
      <c r="A24" s="7" t="s">
        <v>16</v>
      </c>
      <c r="B24" s="7" t="s">
        <v>290</v>
      </c>
      <c r="C24" s="8"/>
      <c r="D24" s="9" t="s">
        <v>291</v>
      </c>
      <c r="E24" s="9" t="str">
        <f>VLOOKUP(D24,[1]Foglio1!$B$2:$I$38,8,FALSE)</f>
        <v>85391823E8</v>
      </c>
      <c r="F24" s="8" t="s">
        <v>250</v>
      </c>
      <c r="G24" s="32" t="s">
        <v>251</v>
      </c>
      <c r="H24" s="8" t="s">
        <v>272</v>
      </c>
      <c r="I24" s="10" t="s">
        <v>292</v>
      </c>
      <c r="J24" s="11" t="s">
        <v>23</v>
      </c>
      <c r="K24" s="12">
        <v>137.12</v>
      </c>
      <c r="L24" s="14" t="s">
        <v>24</v>
      </c>
      <c r="M24" s="18" t="s">
        <v>174</v>
      </c>
      <c r="N24" s="10" t="s">
        <v>293</v>
      </c>
      <c r="O24" s="20" t="s">
        <v>294</v>
      </c>
      <c r="P24" s="11" t="s">
        <v>28</v>
      </c>
      <c r="Q24" s="11">
        <v>1</v>
      </c>
      <c r="R24" s="11">
        <v>0</v>
      </c>
      <c r="S24" s="24" t="s">
        <v>177</v>
      </c>
      <c r="T24" s="22">
        <f t="shared" si="0"/>
        <v>40</v>
      </c>
      <c r="U24" s="28">
        <f t="shared" si="1"/>
        <v>5484.8</v>
      </c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</row>
    <row r="25" spans="1:228" s="3" customFormat="1" ht="111" customHeight="1" outlineLevel="2" x14ac:dyDescent="0.35">
      <c r="A25" s="7" t="s">
        <v>16</v>
      </c>
      <c r="B25" s="7" t="s">
        <v>169</v>
      </c>
      <c r="C25" s="8"/>
      <c r="D25" s="9" t="s">
        <v>170</v>
      </c>
      <c r="E25" s="9" t="str">
        <f>VLOOKUP(D25,[1]Foglio1!$B$2:$I$38,8,FALSE)</f>
        <v>8539185661</v>
      </c>
      <c r="F25" s="8" t="s">
        <v>171</v>
      </c>
      <c r="G25" s="32" t="s">
        <v>172</v>
      </c>
      <c r="H25" s="8" t="s">
        <v>33</v>
      </c>
      <c r="I25" s="10" t="s">
        <v>173</v>
      </c>
      <c r="J25" s="11" t="s">
        <v>23</v>
      </c>
      <c r="K25" s="12">
        <v>5.65</v>
      </c>
      <c r="L25" s="14" t="s">
        <v>24</v>
      </c>
      <c r="M25" s="18" t="s">
        <v>174</v>
      </c>
      <c r="N25" s="10" t="s">
        <v>175</v>
      </c>
      <c r="O25" s="20" t="s">
        <v>176</v>
      </c>
      <c r="P25" s="11" t="s">
        <v>28</v>
      </c>
      <c r="Q25" s="11">
        <v>60</v>
      </c>
      <c r="R25" s="11">
        <v>0</v>
      </c>
      <c r="S25" s="24" t="s">
        <v>324</v>
      </c>
      <c r="T25" s="22">
        <f t="shared" si="0"/>
        <v>11000</v>
      </c>
      <c r="U25" s="28">
        <f t="shared" si="1"/>
        <v>62150.000000000007</v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</row>
    <row r="26" spans="1:228" s="3" customFormat="1" ht="111" customHeight="1" outlineLevel="2" x14ac:dyDescent="0.35">
      <c r="A26" s="7" t="s">
        <v>16</v>
      </c>
      <c r="B26" s="7" t="s">
        <v>169</v>
      </c>
      <c r="C26" s="8"/>
      <c r="D26" s="9" t="s">
        <v>170</v>
      </c>
      <c r="E26" s="9" t="str">
        <f>VLOOKUP(D26,[1]Foglio1!$B$2:$I$38,8,FALSE)</f>
        <v>8539185661</v>
      </c>
      <c r="F26" s="8" t="s">
        <v>171</v>
      </c>
      <c r="G26" s="32" t="s">
        <v>172</v>
      </c>
      <c r="H26" s="8" t="s">
        <v>33</v>
      </c>
      <c r="I26" s="10" t="s">
        <v>173</v>
      </c>
      <c r="J26" s="11" t="s">
        <v>23</v>
      </c>
      <c r="K26" s="12">
        <v>5.65</v>
      </c>
      <c r="L26" s="14" t="s">
        <v>24</v>
      </c>
      <c r="M26" s="18" t="s">
        <v>174</v>
      </c>
      <c r="N26" s="10" t="s">
        <v>178</v>
      </c>
      <c r="O26" s="20" t="s">
        <v>179</v>
      </c>
      <c r="P26" s="11" t="s">
        <v>28</v>
      </c>
      <c r="Q26" s="11">
        <v>60</v>
      </c>
      <c r="R26" s="11">
        <v>0</v>
      </c>
      <c r="S26" s="24" t="s">
        <v>325</v>
      </c>
      <c r="T26" s="22">
        <f t="shared" si="0"/>
        <v>16500</v>
      </c>
      <c r="U26" s="28">
        <f t="shared" si="1"/>
        <v>93225</v>
      </c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</row>
    <row r="27" spans="1:228" s="3" customFormat="1" ht="111" customHeight="1" outlineLevel="1" x14ac:dyDescent="0.35">
      <c r="A27" s="7"/>
      <c r="B27" s="7"/>
      <c r="C27" s="8"/>
      <c r="D27" s="9"/>
      <c r="E27" s="9"/>
      <c r="F27" s="8"/>
      <c r="G27" s="32"/>
      <c r="H27" s="8"/>
      <c r="I27" s="10"/>
      <c r="J27" s="11"/>
      <c r="K27" s="12"/>
      <c r="L27" s="14"/>
      <c r="M27" s="18" t="s">
        <v>347</v>
      </c>
      <c r="N27" s="10"/>
      <c r="O27" s="20"/>
      <c r="P27" s="11"/>
      <c r="Q27" s="11"/>
      <c r="R27" s="11"/>
      <c r="S27" s="24"/>
      <c r="T27" s="22"/>
      <c r="U27" s="28">
        <f>SUBTOTAL(9,U23:U26)</f>
        <v>305452.97639999999</v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</row>
    <row r="28" spans="1:228" s="3" customFormat="1" ht="111" customHeight="1" outlineLevel="2" x14ac:dyDescent="0.35">
      <c r="A28" s="7" t="s">
        <v>16</v>
      </c>
      <c r="B28" s="7" t="s">
        <v>56</v>
      </c>
      <c r="C28" s="8"/>
      <c r="D28" s="9" t="s">
        <v>57</v>
      </c>
      <c r="E28" s="9" t="str">
        <f>VLOOKUP(D28,[1]Foglio1!$B$2:$I$38,8,FALSE)</f>
        <v>8539191B53</v>
      </c>
      <c r="F28" s="8" t="s">
        <v>58</v>
      </c>
      <c r="G28" s="32" t="s">
        <v>59</v>
      </c>
      <c r="H28" s="8" t="s">
        <v>60</v>
      </c>
      <c r="I28" s="10" t="s">
        <v>61</v>
      </c>
      <c r="J28" s="11" t="s">
        <v>23</v>
      </c>
      <c r="K28" s="12">
        <v>2.5449999999999999</v>
      </c>
      <c r="L28" s="14" t="s">
        <v>24</v>
      </c>
      <c r="M28" s="18" t="s">
        <v>62</v>
      </c>
      <c r="N28" s="10" t="s">
        <v>63</v>
      </c>
      <c r="O28" s="20" t="s">
        <v>64</v>
      </c>
      <c r="P28" s="11" t="s">
        <v>38</v>
      </c>
      <c r="Q28" s="11">
        <v>1</v>
      </c>
      <c r="R28" s="11">
        <v>0</v>
      </c>
      <c r="S28" s="24" t="s">
        <v>177</v>
      </c>
      <c r="T28" s="22">
        <f t="shared" si="0"/>
        <v>40</v>
      </c>
      <c r="U28" s="28">
        <f t="shared" si="1"/>
        <v>101.8</v>
      </c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</row>
    <row r="29" spans="1:228" s="3" customFormat="1" ht="111" customHeight="1" outlineLevel="2" x14ac:dyDescent="0.35">
      <c r="A29" s="7" t="s">
        <v>16</v>
      </c>
      <c r="B29" s="7" t="s">
        <v>98</v>
      </c>
      <c r="C29" s="8"/>
      <c r="D29" s="9" t="s">
        <v>99</v>
      </c>
      <c r="E29" s="9" t="str">
        <f>VLOOKUP(D29,[1]Foglio1!$B$2:$I$38,8,FALSE)</f>
        <v>8539194DCC</v>
      </c>
      <c r="F29" s="8" t="s">
        <v>100</v>
      </c>
      <c r="G29" s="32" t="s">
        <v>101</v>
      </c>
      <c r="H29" s="8" t="s">
        <v>33</v>
      </c>
      <c r="I29" s="10" t="s">
        <v>102</v>
      </c>
      <c r="J29" s="11" t="s">
        <v>23</v>
      </c>
      <c r="K29" s="12">
        <v>0.25</v>
      </c>
      <c r="L29" s="14" t="s">
        <v>24</v>
      </c>
      <c r="M29" s="18" t="s">
        <v>62</v>
      </c>
      <c r="N29" s="10" t="s">
        <v>103</v>
      </c>
      <c r="O29" s="20" t="s">
        <v>104</v>
      </c>
      <c r="P29" s="11" t="s">
        <v>38</v>
      </c>
      <c r="Q29" s="11">
        <v>20</v>
      </c>
      <c r="R29" s="11">
        <v>0</v>
      </c>
      <c r="S29" s="24" t="s">
        <v>316</v>
      </c>
      <c r="T29" s="22">
        <f t="shared" si="0"/>
        <v>2750</v>
      </c>
      <c r="U29" s="28">
        <f t="shared" si="1"/>
        <v>687.5</v>
      </c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</row>
    <row r="30" spans="1:228" s="3" customFormat="1" ht="111" customHeight="1" outlineLevel="1" x14ac:dyDescent="0.35">
      <c r="A30" s="7"/>
      <c r="B30" s="7"/>
      <c r="C30" s="8"/>
      <c r="D30" s="9"/>
      <c r="E30" s="9"/>
      <c r="F30" s="8"/>
      <c r="G30" s="32"/>
      <c r="H30" s="8"/>
      <c r="I30" s="10"/>
      <c r="J30" s="11"/>
      <c r="K30" s="12"/>
      <c r="L30" s="14"/>
      <c r="M30" s="18" t="s">
        <v>348</v>
      </c>
      <c r="N30" s="10"/>
      <c r="O30" s="20"/>
      <c r="P30" s="11"/>
      <c r="Q30" s="11"/>
      <c r="R30" s="11"/>
      <c r="S30" s="24"/>
      <c r="T30" s="22"/>
      <c r="U30" s="28">
        <f>SUBTOTAL(9,U28:U29)</f>
        <v>789.3</v>
      </c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</row>
    <row r="31" spans="1:228" s="3" customFormat="1" ht="111" customHeight="1" outlineLevel="2" x14ac:dyDescent="0.35">
      <c r="A31" s="7" t="s">
        <v>16</v>
      </c>
      <c r="B31" s="7" t="s">
        <v>230</v>
      </c>
      <c r="C31" s="8"/>
      <c r="D31" s="9" t="s">
        <v>231</v>
      </c>
      <c r="E31" s="9" t="str">
        <f>VLOOKUP(D31,[1]Foglio1!$B$2:$I$38,8,FALSE)</f>
        <v>8539195E9F</v>
      </c>
      <c r="F31" s="8" t="s">
        <v>232</v>
      </c>
      <c r="G31" s="32" t="s">
        <v>233</v>
      </c>
      <c r="H31" s="8" t="s">
        <v>234</v>
      </c>
      <c r="I31" s="10" t="s">
        <v>235</v>
      </c>
      <c r="J31" s="11" t="s">
        <v>23</v>
      </c>
      <c r="K31" s="12">
        <v>73.98</v>
      </c>
      <c r="L31" s="14" t="s">
        <v>24</v>
      </c>
      <c r="M31" s="18" t="s">
        <v>236</v>
      </c>
      <c r="N31" s="10" t="s">
        <v>237</v>
      </c>
      <c r="O31" s="20" t="s">
        <v>238</v>
      </c>
      <c r="P31" s="11" t="s">
        <v>28</v>
      </c>
      <c r="Q31" s="11">
        <v>1</v>
      </c>
      <c r="R31" s="11">
        <v>1</v>
      </c>
      <c r="S31" s="24" t="s">
        <v>158</v>
      </c>
      <c r="T31" s="22">
        <f t="shared" si="0"/>
        <v>10</v>
      </c>
      <c r="U31" s="28">
        <f t="shared" si="1"/>
        <v>739.80000000000007</v>
      </c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</row>
    <row r="32" spans="1:228" s="3" customFormat="1" ht="111" customHeight="1" outlineLevel="1" x14ac:dyDescent="0.35">
      <c r="A32" s="7"/>
      <c r="B32" s="7"/>
      <c r="C32" s="8"/>
      <c r="D32" s="9"/>
      <c r="E32" s="9"/>
      <c r="F32" s="8"/>
      <c r="G32" s="32"/>
      <c r="H32" s="8"/>
      <c r="I32" s="10"/>
      <c r="J32" s="11"/>
      <c r="K32" s="12"/>
      <c r="L32" s="14"/>
      <c r="M32" s="18" t="s">
        <v>349</v>
      </c>
      <c r="N32" s="10"/>
      <c r="O32" s="20"/>
      <c r="P32" s="11"/>
      <c r="Q32" s="11"/>
      <c r="R32" s="11"/>
      <c r="S32" s="24"/>
      <c r="T32" s="22"/>
      <c r="U32" s="28">
        <f>SUBTOTAL(9,U31:U31)</f>
        <v>739.80000000000007</v>
      </c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</row>
    <row r="33" spans="1:228" s="3" customFormat="1" ht="111" customHeight="1" outlineLevel="2" x14ac:dyDescent="0.35">
      <c r="A33" s="7" t="s">
        <v>16</v>
      </c>
      <c r="B33" s="7" t="s">
        <v>105</v>
      </c>
      <c r="C33" s="8"/>
      <c r="D33" s="9" t="s">
        <v>106</v>
      </c>
      <c r="E33" s="9" t="str">
        <f>VLOOKUP(D33,[1]Foglio1!$B$2:$I$38,8,FALSE)</f>
        <v>853919811D</v>
      </c>
      <c r="F33" s="8" t="s">
        <v>107</v>
      </c>
      <c r="G33" s="32" t="s">
        <v>108</v>
      </c>
      <c r="H33" s="8" t="s">
        <v>109</v>
      </c>
      <c r="I33" s="10" t="s">
        <v>110</v>
      </c>
      <c r="J33" s="11" t="s">
        <v>23</v>
      </c>
      <c r="K33" s="12">
        <v>100</v>
      </c>
      <c r="L33" s="14" t="s">
        <v>24</v>
      </c>
      <c r="M33" s="18" t="s">
        <v>111</v>
      </c>
      <c r="N33" s="10" t="s">
        <v>112</v>
      </c>
      <c r="O33" s="20" t="s">
        <v>113</v>
      </c>
      <c r="P33" s="11" t="s">
        <v>28</v>
      </c>
      <c r="Q33" s="11">
        <v>1</v>
      </c>
      <c r="R33" s="11">
        <v>0</v>
      </c>
      <c r="S33" s="24" t="s">
        <v>317</v>
      </c>
      <c r="T33" s="22">
        <f t="shared" si="0"/>
        <v>170</v>
      </c>
      <c r="U33" s="28">
        <f t="shared" si="1"/>
        <v>17000</v>
      </c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</row>
    <row r="34" spans="1:228" s="3" customFormat="1" ht="111" customHeight="1" outlineLevel="1" x14ac:dyDescent="0.35">
      <c r="A34" s="7"/>
      <c r="B34" s="7"/>
      <c r="C34" s="8"/>
      <c r="D34" s="9"/>
      <c r="E34" s="9"/>
      <c r="F34" s="8"/>
      <c r="G34" s="32"/>
      <c r="H34" s="35"/>
      <c r="I34" s="10"/>
      <c r="J34" s="11"/>
      <c r="K34" s="12"/>
      <c r="L34" s="14"/>
      <c r="M34" s="18" t="s">
        <v>350</v>
      </c>
      <c r="N34" s="10"/>
      <c r="O34" s="20"/>
      <c r="P34" s="11"/>
      <c r="Q34" s="11"/>
      <c r="R34" s="11"/>
      <c r="S34" s="24"/>
      <c r="T34" s="22"/>
      <c r="U34" s="28">
        <f>SUBTOTAL(9,U33:U33)</f>
        <v>17000</v>
      </c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</row>
    <row r="35" spans="1:228" s="3" customFormat="1" ht="111" customHeight="1" outlineLevel="2" x14ac:dyDescent="0.35">
      <c r="A35" s="7" t="s">
        <v>16</v>
      </c>
      <c r="B35" s="7" t="s">
        <v>214</v>
      </c>
      <c r="C35" s="8"/>
      <c r="D35" s="9" t="s">
        <v>215</v>
      </c>
      <c r="E35" s="9" t="str">
        <f>VLOOKUP(D35,[1]Foglio1!$B$2:$I$38,8,FALSE)</f>
        <v>8539202469</v>
      </c>
      <c r="F35" s="8" t="s">
        <v>216</v>
      </c>
      <c r="G35" s="32" t="s">
        <v>217</v>
      </c>
      <c r="H35" s="35" t="s">
        <v>218</v>
      </c>
      <c r="I35" s="10" t="s">
        <v>219</v>
      </c>
      <c r="J35" s="11" t="s">
        <v>23</v>
      </c>
      <c r="K35" s="12">
        <v>1.94</v>
      </c>
      <c r="L35" s="14" t="s">
        <v>220</v>
      </c>
      <c r="M35" s="18" t="s">
        <v>221</v>
      </c>
      <c r="N35" s="10" t="s">
        <v>222</v>
      </c>
      <c r="O35" s="20" t="s">
        <v>223</v>
      </c>
      <c r="P35" s="11" t="s">
        <v>28</v>
      </c>
      <c r="Q35" s="11">
        <v>1</v>
      </c>
      <c r="R35" s="11">
        <v>1</v>
      </c>
      <c r="S35" s="24" t="s">
        <v>329</v>
      </c>
      <c r="T35" s="22">
        <f t="shared" si="0"/>
        <v>4130</v>
      </c>
      <c r="U35" s="28">
        <f t="shared" si="1"/>
        <v>8012.2</v>
      </c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</row>
    <row r="36" spans="1:228" s="3" customFormat="1" ht="111" customHeight="1" outlineLevel="1" x14ac:dyDescent="0.35">
      <c r="A36" s="7"/>
      <c r="B36" s="7"/>
      <c r="C36" s="8"/>
      <c r="D36" s="9"/>
      <c r="E36" s="9"/>
      <c r="F36" s="8"/>
      <c r="G36" s="32"/>
      <c r="H36" s="35"/>
      <c r="I36" s="10"/>
      <c r="J36" s="11"/>
      <c r="K36" s="12"/>
      <c r="L36" s="14"/>
      <c r="M36" s="18" t="s">
        <v>351</v>
      </c>
      <c r="N36" s="10"/>
      <c r="O36" s="20"/>
      <c r="P36" s="11"/>
      <c r="Q36" s="11"/>
      <c r="R36" s="11"/>
      <c r="S36" s="24"/>
      <c r="T36" s="22"/>
      <c r="U36" s="28">
        <f>SUBTOTAL(9,U35:U35)</f>
        <v>8012.2</v>
      </c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</row>
    <row r="37" spans="1:228" s="3" customFormat="1" ht="111" customHeight="1" outlineLevel="2" x14ac:dyDescent="0.35">
      <c r="A37" s="7" t="s">
        <v>16</v>
      </c>
      <c r="B37" s="7" t="s">
        <v>159</v>
      </c>
      <c r="C37" s="8"/>
      <c r="D37" s="9" t="s">
        <v>160</v>
      </c>
      <c r="E37" s="9" t="str">
        <f>VLOOKUP(D37,[1]Foglio1!$B$2:$I$38,8,FALSE)</f>
        <v>853920895B</v>
      </c>
      <c r="F37" s="8" t="s">
        <v>161</v>
      </c>
      <c r="G37" s="32" t="s">
        <v>162</v>
      </c>
      <c r="H37" s="35" t="s">
        <v>163</v>
      </c>
      <c r="I37" s="10" t="s">
        <v>164</v>
      </c>
      <c r="J37" s="11" t="s">
        <v>23</v>
      </c>
      <c r="K37" s="12">
        <v>0.20272999999999999</v>
      </c>
      <c r="L37" s="14" t="s">
        <v>24</v>
      </c>
      <c r="M37" s="18" t="s">
        <v>165</v>
      </c>
      <c r="N37" s="10" t="s">
        <v>166</v>
      </c>
      <c r="O37" s="20" t="s">
        <v>167</v>
      </c>
      <c r="P37" s="11" t="s">
        <v>168</v>
      </c>
      <c r="Q37" s="11">
        <v>25</v>
      </c>
      <c r="R37" s="11">
        <v>1</v>
      </c>
      <c r="S37" s="24" t="s">
        <v>312</v>
      </c>
      <c r="T37" s="22">
        <f t="shared" si="0"/>
        <v>830</v>
      </c>
      <c r="U37" s="28">
        <f t="shared" si="1"/>
        <v>168.26589999999999</v>
      </c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</row>
    <row r="38" spans="1:228" s="3" customFormat="1" ht="111" customHeight="1" outlineLevel="1" x14ac:dyDescent="0.35">
      <c r="A38" s="7"/>
      <c r="B38" s="7"/>
      <c r="C38" s="8"/>
      <c r="D38" s="9"/>
      <c r="E38" s="9"/>
      <c r="F38" s="8"/>
      <c r="G38" s="32"/>
      <c r="H38" s="35"/>
      <c r="I38" s="10"/>
      <c r="J38" s="11"/>
      <c r="K38" s="12"/>
      <c r="L38" s="14"/>
      <c r="M38" s="18" t="s">
        <v>352</v>
      </c>
      <c r="N38" s="10"/>
      <c r="O38" s="20"/>
      <c r="P38" s="11"/>
      <c r="Q38" s="11"/>
      <c r="R38" s="11"/>
      <c r="S38" s="24"/>
      <c r="T38" s="22"/>
      <c r="U38" s="28">
        <f>SUBTOTAL(9,U37:U37)</f>
        <v>168.26589999999999</v>
      </c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</row>
    <row r="39" spans="1:228" s="3" customFormat="1" ht="111" customHeight="1" outlineLevel="2" x14ac:dyDescent="0.35">
      <c r="A39" s="7" t="s">
        <v>16</v>
      </c>
      <c r="B39" s="7" t="s">
        <v>273</v>
      </c>
      <c r="C39" s="8"/>
      <c r="D39" s="9" t="s">
        <v>274</v>
      </c>
      <c r="E39" s="9" t="str">
        <f>VLOOKUP(D39,[1]Foglio1!$B$2:$I$38,8,FALSE)</f>
        <v>8539244711</v>
      </c>
      <c r="F39" s="8" t="s">
        <v>275</v>
      </c>
      <c r="G39" s="32" t="s">
        <v>276</v>
      </c>
      <c r="H39" s="35" t="s">
        <v>272</v>
      </c>
      <c r="I39" s="10" t="s">
        <v>277</v>
      </c>
      <c r="J39" s="11" t="s">
        <v>23</v>
      </c>
      <c r="K39" s="12">
        <v>1449.86625</v>
      </c>
      <c r="L39" s="14" t="s">
        <v>24</v>
      </c>
      <c r="M39" s="18" t="s">
        <v>278</v>
      </c>
      <c r="N39" s="10" t="s">
        <v>279</v>
      </c>
      <c r="O39" s="20" t="s">
        <v>280</v>
      </c>
      <c r="P39" s="11" t="s">
        <v>28</v>
      </c>
      <c r="Q39" s="11">
        <v>1</v>
      </c>
      <c r="R39" s="11">
        <v>1</v>
      </c>
      <c r="S39" s="25" t="s">
        <v>177</v>
      </c>
      <c r="T39" s="22">
        <f t="shared" si="0"/>
        <v>40</v>
      </c>
      <c r="U39" s="28">
        <f t="shared" si="1"/>
        <v>57994.65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</row>
    <row r="40" spans="1:228" s="3" customFormat="1" ht="111" customHeight="1" outlineLevel="1" x14ac:dyDescent="0.35">
      <c r="A40" s="7"/>
      <c r="B40" s="7"/>
      <c r="C40" s="8"/>
      <c r="D40" s="9"/>
      <c r="E40" s="9"/>
      <c r="F40" s="8"/>
      <c r="G40" s="32"/>
      <c r="H40" s="35"/>
      <c r="I40" s="10"/>
      <c r="J40" s="11"/>
      <c r="K40" s="12"/>
      <c r="L40" s="14"/>
      <c r="M40" s="18" t="s">
        <v>353</v>
      </c>
      <c r="N40" s="10"/>
      <c r="O40" s="20"/>
      <c r="P40" s="11"/>
      <c r="Q40" s="11"/>
      <c r="R40" s="11"/>
      <c r="S40" s="25"/>
      <c r="T40" s="22"/>
      <c r="U40" s="28">
        <f>SUBTOTAL(9,U39:U39)</f>
        <v>57994.65</v>
      </c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</row>
    <row r="41" spans="1:228" s="3" customFormat="1" ht="111" customHeight="1" outlineLevel="2" x14ac:dyDescent="0.35">
      <c r="A41" s="7" t="s">
        <v>16</v>
      </c>
      <c r="B41" s="7" t="s">
        <v>131</v>
      </c>
      <c r="C41" s="8"/>
      <c r="D41" s="9" t="s">
        <v>132</v>
      </c>
      <c r="E41" s="9" t="str">
        <f>VLOOKUP(D41,[1]Foglio1!$B$2:$I$38,8,FALSE)</f>
        <v>8539347C0F</v>
      </c>
      <c r="F41" s="8" t="s">
        <v>133</v>
      </c>
      <c r="G41" s="32" t="s">
        <v>134</v>
      </c>
      <c r="H41" s="35" t="s">
        <v>135</v>
      </c>
      <c r="I41" s="10" t="s">
        <v>136</v>
      </c>
      <c r="J41" s="11" t="s">
        <v>23</v>
      </c>
      <c r="K41" s="12">
        <v>0.79210000000000003</v>
      </c>
      <c r="L41" s="14" t="s">
        <v>24</v>
      </c>
      <c r="M41" s="18" t="s">
        <v>137</v>
      </c>
      <c r="N41" s="10" t="s">
        <v>138</v>
      </c>
      <c r="O41" s="20" t="s">
        <v>139</v>
      </c>
      <c r="P41" s="11" t="s">
        <v>97</v>
      </c>
      <c r="Q41" s="11">
        <v>1</v>
      </c>
      <c r="R41" s="11">
        <v>0</v>
      </c>
      <c r="S41" s="24" t="s">
        <v>320</v>
      </c>
      <c r="T41" s="22">
        <f t="shared" si="0"/>
        <v>6880</v>
      </c>
      <c r="U41" s="28">
        <f t="shared" si="1"/>
        <v>5449.6480000000001</v>
      </c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</row>
    <row r="42" spans="1:228" s="3" customFormat="1" ht="111" customHeight="1" outlineLevel="1" x14ac:dyDescent="0.35">
      <c r="A42" s="7"/>
      <c r="B42" s="7"/>
      <c r="C42" s="8"/>
      <c r="D42" s="9"/>
      <c r="E42" s="9"/>
      <c r="F42" s="8"/>
      <c r="G42" s="32"/>
      <c r="H42" s="35"/>
      <c r="I42" s="10"/>
      <c r="J42" s="11"/>
      <c r="K42" s="12"/>
      <c r="L42" s="14"/>
      <c r="M42" s="18" t="s">
        <v>354</v>
      </c>
      <c r="N42" s="10"/>
      <c r="O42" s="20"/>
      <c r="P42" s="11"/>
      <c r="Q42" s="11"/>
      <c r="R42" s="11"/>
      <c r="S42" s="24"/>
      <c r="T42" s="22"/>
      <c r="U42" s="28">
        <f>SUBTOTAL(9,U41:U41)</f>
        <v>5449.6480000000001</v>
      </c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</row>
    <row r="43" spans="1:228" s="3" customFormat="1" ht="111" customHeight="1" outlineLevel="2" x14ac:dyDescent="0.35">
      <c r="A43" s="7" t="s">
        <v>16</v>
      </c>
      <c r="B43" s="7" t="s">
        <v>181</v>
      </c>
      <c r="C43" s="8"/>
      <c r="D43" s="9" t="s">
        <v>182</v>
      </c>
      <c r="E43" s="9" t="str">
        <f>VLOOKUP(D43,[1]Foglio1!$B$2:$I$38,8,FALSE)</f>
        <v>85392582A0</v>
      </c>
      <c r="F43" s="8" t="s">
        <v>183</v>
      </c>
      <c r="G43" s="32" t="s">
        <v>184</v>
      </c>
      <c r="H43" s="35" t="s">
        <v>185</v>
      </c>
      <c r="I43" s="10" t="s">
        <v>186</v>
      </c>
      <c r="J43" s="11" t="s">
        <v>23</v>
      </c>
      <c r="K43" s="12">
        <v>0.51800000000000002</v>
      </c>
      <c r="L43" s="14" t="s">
        <v>24</v>
      </c>
      <c r="M43" s="18" t="s">
        <v>187</v>
      </c>
      <c r="N43" s="10" t="s">
        <v>188</v>
      </c>
      <c r="O43" s="20" t="s">
        <v>189</v>
      </c>
      <c r="P43" s="11" t="s">
        <v>97</v>
      </c>
      <c r="Q43" s="11">
        <v>20</v>
      </c>
      <c r="R43" s="11">
        <v>1</v>
      </c>
      <c r="S43" s="24" t="s">
        <v>326</v>
      </c>
      <c r="T43" s="22">
        <f t="shared" si="0"/>
        <v>13750</v>
      </c>
      <c r="U43" s="28">
        <f t="shared" si="1"/>
        <v>7122.5</v>
      </c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</row>
    <row r="44" spans="1:228" s="3" customFormat="1" ht="111" customHeight="1" outlineLevel="1" x14ac:dyDescent="0.35">
      <c r="A44" s="7"/>
      <c r="B44" s="7"/>
      <c r="C44" s="8"/>
      <c r="D44" s="9"/>
      <c r="E44" s="9"/>
      <c r="F44" s="8"/>
      <c r="G44" s="32"/>
      <c r="H44" s="35"/>
      <c r="I44" s="10"/>
      <c r="J44" s="11"/>
      <c r="K44" s="12"/>
      <c r="L44" s="14"/>
      <c r="M44" s="18" t="s">
        <v>355</v>
      </c>
      <c r="N44" s="10"/>
      <c r="O44" s="20"/>
      <c r="P44" s="11"/>
      <c r="Q44" s="11"/>
      <c r="R44" s="11"/>
      <c r="S44" s="24"/>
      <c r="T44" s="22"/>
      <c r="U44" s="28">
        <f>SUBTOTAL(9,U43:U43)</f>
        <v>7122.5</v>
      </c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</row>
    <row r="45" spans="1:228" s="3" customFormat="1" ht="111" customHeight="1" outlineLevel="2" x14ac:dyDescent="0.35">
      <c r="A45" s="7" t="s">
        <v>16</v>
      </c>
      <c r="B45" s="7" t="s">
        <v>67</v>
      </c>
      <c r="C45" s="8"/>
      <c r="D45" s="9" t="s">
        <v>68</v>
      </c>
      <c r="E45" s="9" t="str">
        <f>VLOOKUP(D45,[1]Foglio1!$B$2:$I$38,8,FALSE)</f>
        <v>85392636BF</v>
      </c>
      <c r="F45" s="8" t="s">
        <v>69</v>
      </c>
      <c r="G45" s="32" t="s">
        <v>70</v>
      </c>
      <c r="H45" s="35" t="s">
        <v>71</v>
      </c>
      <c r="I45" s="10" t="s">
        <v>72</v>
      </c>
      <c r="J45" s="11" t="s">
        <v>23</v>
      </c>
      <c r="K45" s="12">
        <v>0.9</v>
      </c>
      <c r="L45" s="14" t="s">
        <v>24</v>
      </c>
      <c r="M45" s="18" t="s">
        <v>73</v>
      </c>
      <c r="N45" s="10" t="s">
        <v>74</v>
      </c>
      <c r="O45" s="20" t="s">
        <v>75</v>
      </c>
      <c r="P45" s="11" t="s">
        <v>38</v>
      </c>
      <c r="Q45" s="11">
        <v>3</v>
      </c>
      <c r="R45" s="11">
        <v>0</v>
      </c>
      <c r="S45" s="24" t="s">
        <v>311</v>
      </c>
      <c r="T45" s="22">
        <f t="shared" si="0"/>
        <v>910</v>
      </c>
      <c r="U45" s="28">
        <f t="shared" si="1"/>
        <v>819</v>
      </c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</row>
    <row r="46" spans="1:228" s="3" customFormat="1" ht="111" customHeight="1" outlineLevel="2" x14ac:dyDescent="0.35">
      <c r="A46" s="7" t="s">
        <v>16</v>
      </c>
      <c r="B46" s="7" t="s">
        <v>76</v>
      </c>
      <c r="C46" s="8"/>
      <c r="D46" s="9" t="s">
        <v>77</v>
      </c>
      <c r="E46" s="9" t="str">
        <f>VLOOKUP(D46,[1]Foglio1!$B$2:$I$38,8,FALSE)</f>
        <v>8539264792</v>
      </c>
      <c r="F46" s="8" t="s">
        <v>69</v>
      </c>
      <c r="G46" s="32" t="s">
        <v>70</v>
      </c>
      <c r="H46" s="35" t="s">
        <v>71</v>
      </c>
      <c r="I46" s="10" t="s">
        <v>78</v>
      </c>
      <c r="J46" s="11" t="s">
        <v>23</v>
      </c>
      <c r="K46" s="12">
        <v>0.9</v>
      </c>
      <c r="L46" s="14" t="s">
        <v>24</v>
      </c>
      <c r="M46" s="18" t="s">
        <v>73</v>
      </c>
      <c r="N46" s="10" t="s">
        <v>79</v>
      </c>
      <c r="O46" s="20" t="s">
        <v>80</v>
      </c>
      <c r="P46" s="11" t="s">
        <v>38</v>
      </c>
      <c r="Q46" s="11">
        <v>3</v>
      </c>
      <c r="R46" s="11">
        <v>0</v>
      </c>
      <c r="S46" s="24" t="s">
        <v>312</v>
      </c>
      <c r="T46" s="22">
        <f t="shared" si="0"/>
        <v>830</v>
      </c>
      <c r="U46" s="28">
        <f t="shared" si="1"/>
        <v>747</v>
      </c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</row>
    <row r="47" spans="1:228" s="3" customFormat="1" ht="111" customHeight="1" outlineLevel="2" x14ac:dyDescent="0.35">
      <c r="A47" s="7" t="s">
        <v>16</v>
      </c>
      <c r="B47" s="7" t="s">
        <v>81</v>
      </c>
      <c r="C47" s="8"/>
      <c r="D47" s="9" t="s">
        <v>82</v>
      </c>
      <c r="E47" s="9" t="str">
        <f>VLOOKUP(D47,[1]Foglio1!$B$2:$I$38,8,FALSE)</f>
        <v>8539268ADE</v>
      </c>
      <c r="F47" s="8" t="s">
        <v>69</v>
      </c>
      <c r="G47" s="32" t="s">
        <v>70</v>
      </c>
      <c r="H47" s="35" t="s">
        <v>71</v>
      </c>
      <c r="I47" s="10" t="s">
        <v>83</v>
      </c>
      <c r="J47" s="11" t="s">
        <v>23</v>
      </c>
      <c r="K47" s="12">
        <v>0.9</v>
      </c>
      <c r="L47" s="14" t="s">
        <v>24</v>
      </c>
      <c r="M47" s="18" t="s">
        <v>73</v>
      </c>
      <c r="N47" s="10" t="s">
        <v>84</v>
      </c>
      <c r="O47" s="20" t="s">
        <v>85</v>
      </c>
      <c r="P47" s="11" t="s">
        <v>38</v>
      </c>
      <c r="Q47" s="11">
        <v>3</v>
      </c>
      <c r="R47" s="11">
        <v>0</v>
      </c>
      <c r="S47" s="24" t="s">
        <v>313</v>
      </c>
      <c r="T47" s="22">
        <f t="shared" si="0"/>
        <v>580</v>
      </c>
      <c r="U47" s="28">
        <f t="shared" si="1"/>
        <v>522</v>
      </c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</row>
    <row r="48" spans="1:228" s="3" customFormat="1" ht="111" customHeight="1" outlineLevel="2" x14ac:dyDescent="0.35">
      <c r="A48" s="7" t="s">
        <v>16</v>
      </c>
      <c r="B48" s="7" t="s">
        <v>86</v>
      </c>
      <c r="C48" s="8"/>
      <c r="D48" s="9" t="s">
        <v>87</v>
      </c>
      <c r="E48" s="9" t="str">
        <f>VLOOKUP(D48,[1]Foglio1!$B$2:$I$38,8,FALSE)</f>
        <v>8539269BB1</v>
      </c>
      <c r="F48" s="8" t="s">
        <v>69</v>
      </c>
      <c r="G48" s="32" t="s">
        <v>70</v>
      </c>
      <c r="H48" s="35" t="s">
        <v>71</v>
      </c>
      <c r="I48" s="10" t="s">
        <v>88</v>
      </c>
      <c r="J48" s="11" t="s">
        <v>23</v>
      </c>
      <c r="K48" s="12">
        <v>0.9</v>
      </c>
      <c r="L48" s="14" t="s">
        <v>24</v>
      </c>
      <c r="M48" s="18" t="s">
        <v>73</v>
      </c>
      <c r="N48" s="10" t="s">
        <v>89</v>
      </c>
      <c r="O48" s="20" t="s">
        <v>90</v>
      </c>
      <c r="P48" s="11" t="s">
        <v>38</v>
      </c>
      <c r="Q48" s="11">
        <v>3</v>
      </c>
      <c r="R48" s="11">
        <v>0</v>
      </c>
      <c r="S48" s="24" t="s">
        <v>314</v>
      </c>
      <c r="T48" s="22">
        <f t="shared" si="0"/>
        <v>250</v>
      </c>
      <c r="U48" s="28">
        <f t="shared" si="1"/>
        <v>225</v>
      </c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</row>
    <row r="49" spans="1:228" s="3" customFormat="1" ht="111" customHeight="1" outlineLevel="2" x14ac:dyDescent="0.35">
      <c r="A49" s="7" t="s">
        <v>16</v>
      </c>
      <c r="B49" s="7" t="s">
        <v>91</v>
      </c>
      <c r="C49" s="8"/>
      <c r="D49" s="9" t="s">
        <v>92</v>
      </c>
      <c r="E49" s="9" t="str">
        <f>VLOOKUP(D49,[1]Foglio1!$B$2:$I$38,8,FALSE)</f>
        <v>8539273EFD</v>
      </c>
      <c r="F49" s="8" t="s">
        <v>93</v>
      </c>
      <c r="G49" s="32" t="s">
        <v>94</v>
      </c>
      <c r="H49" s="35" t="s">
        <v>33</v>
      </c>
      <c r="I49" s="10" t="s">
        <v>34</v>
      </c>
      <c r="J49" s="11" t="s">
        <v>23</v>
      </c>
      <c r="K49" s="12">
        <v>0.12</v>
      </c>
      <c r="L49" s="14" t="s">
        <v>24</v>
      </c>
      <c r="M49" s="18" t="s">
        <v>73</v>
      </c>
      <c r="N49" s="10" t="s">
        <v>95</v>
      </c>
      <c r="O49" s="20" t="s">
        <v>96</v>
      </c>
      <c r="P49" s="11" t="s">
        <v>97</v>
      </c>
      <c r="Q49" s="11">
        <v>7</v>
      </c>
      <c r="R49" s="11">
        <v>0</v>
      </c>
      <c r="S49" s="24" t="s">
        <v>315</v>
      </c>
      <c r="T49" s="22">
        <f t="shared" si="0"/>
        <v>190</v>
      </c>
      <c r="U49" s="28">
        <f t="shared" si="1"/>
        <v>22.8</v>
      </c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</row>
    <row r="50" spans="1:228" s="3" customFormat="1" ht="111" customHeight="1" outlineLevel="2" x14ac:dyDescent="0.35">
      <c r="A50" s="7" t="s">
        <v>16</v>
      </c>
      <c r="B50" s="7" t="s">
        <v>141</v>
      </c>
      <c r="C50" s="8" t="s">
        <v>144</v>
      </c>
      <c r="D50" s="9" t="s">
        <v>337</v>
      </c>
      <c r="E50" s="9" t="str">
        <f>VLOOKUP(D50,[1]Foglio1!$B$2:$I$38,8,FALSE)</f>
        <v>85392793F4</v>
      </c>
      <c r="F50" s="8" t="s">
        <v>142</v>
      </c>
      <c r="G50" s="32" t="s">
        <v>143</v>
      </c>
      <c r="H50" s="35" t="s">
        <v>43</v>
      </c>
      <c r="I50" s="10" t="s">
        <v>145</v>
      </c>
      <c r="J50" s="11" t="s">
        <v>23</v>
      </c>
      <c r="K50" s="12">
        <v>13.5</v>
      </c>
      <c r="L50" s="14" t="s">
        <v>24</v>
      </c>
      <c r="M50" s="18" t="s">
        <v>73</v>
      </c>
      <c r="N50" s="10" t="s">
        <v>146</v>
      </c>
      <c r="O50" s="20" t="s">
        <v>147</v>
      </c>
      <c r="P50" s="11" t="s">
        <v>28</v>
      </c>
      <c r="Q50" s="11">
        <v>1</v>
      </c>
      <c r="R50" s="11">
        <v>0</v>
      </c>
      <c r="S50" s="24" t="s">
        <v>321</v>
      </c>
      <c r="T50" s="22">
        <f t="shared" si="0"/>
        <v>120</v>
      </c>
      <c r="U50" s="28">
        <f t="shared" si="1"/>
        <v>1620</v>
      </c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</row>
    <row r="51" spans="1:228" s="3" customFormat="1" ht="111" customHeight="1" outlineLevel="2" x14ac:dyDescent="0.35">
      <c r="A51" s="7" t="s">
        <v>16</v>
      </c>
      <c r="B51" s="7" t="s">
        <v>141</v>
      </c>
      <c r="C51" s="8" t="s">
        <v>148</v>
      </c>
      <c r="D51" s="9" t="s">
        <v>337</v>
      </c>
      <c r="E51" s="9" t="str">
        <f>VLOOKUP(D51,[1]Foglio1!$B$2:$I$38,8,FALSE)</f>
        <v>85392793F4</v>
      </c>
      <c r="F51" s="8" t="s">
        <v>142</v>
      </c>
      <c r="G51" s="32" t="s">
        <v>143</v>
      </c>
      <c r="H51" s="35" t="s">
        <v>43</v>
      </c>
      <c r="I51" s="10" t="s">
        <v>149</v>
      </c>
      <c r="J51" s="11" t="s">
        <v>23</v>
      </c>
      <c r="K51" s="12">
        <v>65</v>
      </c>
      <c r="L51" s="14" t="s">
        <v>24</v>
      </c>
      <c r="M51" s="18" t="s">
        <v>73</v>
      </c>
      <c r="N51" s="10" t="s">
        <v>150</v>
      </c>
      <c r="O51" s="20" t="s">
        <v>151</v>
      </c>
      <c r="P51" s="11" t="s">
        <v>28</v>
      </c>
      <c r="Q51" s="11">
        <v>1</v>
      </c>
      <c r="R51" s="11">
        <v>0</v>
      </c>
      <c r="S51" s="24" t="s">
        <v>322</v>
      </c>
      <c r="T51" s="22">
        <f t="shared" si="0"/>
        <v>100</v>
      </c>
      <c r="U51" s="28">
        <f t="shared" si="1"/>
        <v>6500</v>
      </c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</row>
    <row r="52" spans="1:228" s="3" customFormat="1" ht="111" customHeight="1" outlineLevel="1" x14ac:dyDescent="0.35">
      <c r="A52" s="7"/>
      <c r="B52" s="7"/>
      <c r="C52" s="8"/>
      <c r="D52" s="9"/>
      <c r="E52" s="9"/>
      <c r="F52" s="8"/>
      <c r="G52" s="32"/>
      <c r="H52" s="35"/>
      <c r="I52" s="10"/>
      <c r="J52" s="11"/>
      <c r="K52" s="12"/>
      <c r="L52" s="14"/>
      <c r="M52" s="18" t="s">
        <v>356</v>
      </c>
      <c r="N52" s="10"/>
      <c r="O52" s="20"/>
      <c r="P52" s="11"/>
      <c r="Q52" s="11"/>
      <c r="R52" s="11"/>
      <c r="S52" s="24"/>
      <c r="T52" s="22"/>
      <c r="U52" s="28">
        <f>SUBTOTAL(9,U45:U51)</f>
        <v>10455.799999999999</v>
      </c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</row>
    <row r="53" spans="1:228" s="3" customFormat="1" ht="111" customHeight="1" outlineLevel="2" x14ac:dyDescent="0.35">
      <c r="A53" s="7" t="s">
        <v>16</v>
      </c>
      <c r="B53" s="7" t="s">
        <v>17</v>
      </c>
      <c r="C53" s="8"/>
      <c r="D53" s="9" t="s">
        <v>18</v>
      </c>
      <c r="E53" s="9" t="str">
        <f>VLOOKUP(D53,[1]Foglio1!$B$2:$I$38,8,FALSE)</f>
        <v>853928159A</v>
      </c>
      <c r="F53" s="8" t="s">
        <v>19</v>
      </c>
      <c r="G53" s="32" t="s">
        <v>20</v>
      </c>
      <c r="H53" s="35" t="s">
        <v>21</v>
      </c>
      <c r="I53" s="10" t="s">
        <v>22</v>
      </c>
      <c r="J53" s="11" t="s">
        <v>23</v>
      </c>
      <c r="K53" s="12">
        <v>1.0439499999999999</v>
      </c>
      <c r="L53" s="14" t="s">
        <v>24</v>
      </c>
      <c r="M53" s="18" t="s">
        <v>25</v>
      </c>
      <c r="N53" s="10" t="s">
        <v>26</v>
      </c>
      <c r="O53" s="20" t="s">
        <v>27</v>
      </c>
      <c r="P53" s="11" t="s">
        <v>28</v>
      </c>
      <c r="Q53" s="11">
        <v>5</v>
      </c>
      <c r="R53" s="11">
        <v>0</v>
      </c>
      <c r="S53" s="24" t="s">
        <v>306</v>
      </c>
      <c r="T53" s="22">
        <f t="shared" si="0"/>
        <v>690</v>
      </c>
      <c r="U53" s="28">
        <f t="shared" si="1"/>
        <v>720.32549999999992</v>
      </c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</row>
    <row r="54" spans="1:228" s="3" customFormat="1" ht="111" customHeight="1" outlineLevel="2" x14ac:dyDescent="0.35">
      <c r="A54" s="7" t="s">
        <v>16</v>
      </c>
      <c r="B54" s="7" t="s">
        <v>152</v>
      </c>
      <c r="C54" s="8"/>
      <c r="D54" s="9" t="s">
        <v>153</v>
      </c>
      <c r="E54" s="9" t="str">
        <f>VLOOKUP(D54,[1]Foglio1!$B$2:$I$38,8,FALSE)</f>
        <v>8539283740</v>
      </c>
      <c r="F54" s="8" t="s">
        <v>154</v>
      </c>
      <c r="G54" s="32" t="s">
        <v>155</v>
      </c>
      <c r="H54" s="35" t="s">
        <v>135</v>
      </c>
      <c r="I54" s="10" t="s">
        <v>66</v>
      </c>
      <c r="J54" s="11" t="s">
        <v>23</v>
      </c>
      <c r="K54" s="12">
        <v>0.14655000000000001</v>
      </c>
      <c r="L54" s="14" t="s">
        <v>24</v>
      </c>
      <c r="M54" s="18" t="s">
        <v>25</v>
      </c>
      <c r="N54" s="10" t="s">
        <v>156</v>
      </c>
      <c r="O54" s="20" t="s">
        <v>157</v>
      </c>
      <c r="P54" s="11" t="s">
        <v>97</v>
      </c>
      <c r="Q54" s="11">
        <v>5</v>
      </c>
      <c r="R54" s="11">
        <v>0</v>
      </c>
      <c r="S54" s="24" t="s">
        <v>323</v>
      </c>
      <c r="T54" s="22">
        <f t="shared" si="0"/>
        <v>82500</v>
      </c>
      <c r="U54" s="28">
        <f t="shared" si="1"/>
        <v>12090.375000000002</v>
      </c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</row>
    <row r="55" spans="1:228" s="3" customFormat="1" ht="111" customHeight="1" outlineLevel="1" x14ac:dyDescent="0.35">
      <c r="A55" s="7"/>
      <c r="B55" s="7"/>
      <c r="C55" s="8"/>
      <c r="D55" s="9"/>
      <c r="E55" s="9"/>
      <c r="F55" s="8"/>
      <c r="G55" s="32"/>
      <c r="H55" s="35"/>
      <c r="I55" s="10"/>
      <c r="J55" s="11"/>
      <c r="K55" s="12"/>
      <c r="L55" s="14"/>
      <c r="M55" s="18" t="s">
        <v>357</v>
      </c>
      <c r="N55" s="10"/>
      <c r="O55" s="20"/>
      <c r="P55" s="11"/>
      <c r="Q55" s="11"/>
      <c r="R55" s="11"/>
      <c r="S55" s="24"/>
      <c r="T55" s="22"/>
      <c r="U55" s="28">
        <f>SUBTOTAL(9,U53:U54)</f>
        <v>12810.700500000003</v>
      </c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</row>
    <row r="56" spans="1:228" s="3" customFormat="1" ht="111" customHeight="1" outlineLevel="2" x14ac:dyDescent="0.35">
      <c r="A56" s="7" t="s">
        <v>16</v>
      </c>
      <c r="B56" s="7" t="s">
        <v>48</v>
      </c>
      <c r="C56" s="8"/>
      <c r="D56" s="9" t="s">
        <v>49</v>
      </c>
      <c r="E56" s="9" t="str">
        <f>VLOOKUP(D56,[1]Foglio1!$B$2:$I$38,8,FALSE)</f>
        <v>8539287A8C</v>
      </c>
      <c r="F56" s="8" t="s">
        <v>50</v>
      </c>
      <c r="G56" s="32" t="s">
        <v>51</v>
      </c>
      <c r="H56" s="35" t="s">
        <v>33</v>
      </c>
      <c r="I56" s="10" t="s">
        <v>52</v>
      </c>
      <c r="J56" s="11" t="s">
        <v>23</v>
      </c>
      <c r="K56" s="12">
        <v>2.8080000000000001E-2</v>
      </c>
      <c r="L56" s="14" t="s">
        <v>24</v>
      </c>
      <c r="M56" s="18" t="s">
        <v>53</v>
      </c>
      <c r="N56" s="10" t="s">
        <v>54</v>
      </c>
      <c r="O56" s="20" t="s">
        <v>55</v>
      </c>
      <c r="P56" s="11" t="s">
        <v>38</v>
      </c>
      <c r="Q56" s="11">
        <v>50</v>
      </c>
      <c r="R56" s="11">
        <v>1</v>
      </c>
      <c r="S56" s="24" t="s">
        <v>310</v>
      </c>
      <c r="T56" s="22">
        <f t="shared" si="0"/>
        <v>8250</v>
      </c>
      <c r="U56" s="28">
        <f t="shared" si="1"/>
        <v>231.66</v>
      </c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</row>
    <row r="57" spans="1:228" s="3" customFormat="1" ht="111" customHeight="1" outlineLevel="2" x14ac:dyDescent="0.35">
      <c r="A57" s="7" t="s">
        <v>16</v>
      </c>
      <c r="B57" s="7" t="s">
        <v>197</v>
      </c>
      <c r="C57" s="8"/>
      <c r="D57" s="9" t="s">
        <v>198</v>
      </c>
      <c r="E57" s="9" t="str">
        <f>VLOOKUP(D57,[1]Foglio1!$B$2:$I$38,8,FALSE)</f>
        <v>8539291DD8</v>
      </c>
      <c r="F57" s="8" t="s">
        <v>199</v>
      </c>
      <c r="G57" s="32" t="s">
        <v>200</v>
      </c>
      <c r="H57" s="35" t="s">
        <v>201</v>
      </c>
      <c r="I57" s="10" t="s">
        <v>202</v>
      </c>
      <c r="J57" s="11" t="s">
        <v>23</v>
      </c>
      <c r="K57" s="12">
        <v>3.6999999999999998E-2</v>
      </c>
      <c r="L57" s="14" t="s">
        <v>24</v>
      </c>
      <c r="M57" s="18" t="s">
        <v>53</v>
      </c>
      <c r="N57" s="10" t="s">
        <v>203</v>
      </c>
      <c r="O57" s="20" t="s">
        <v>204</v>
      </c>
      <c r="P57" s="11" t="s">
        <v>97</v>
      </c>
      <c r="Q57" s="11">
        <v>6</v>
      </c>
      <c r="R57" s="11">
        <v>1</v>
      </c>
      <c r="S57" s="24" t="s">
        <v>312</v>
      </c>
      <c r="T57" s="22">
        <f t="shared" si="0"/>
        <v>830</v>
      </c>
      <c r="U57" s="28">
        <f t="shared" si="1"/>
        <v>30.709999999999997</v>
      </c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</row>
    <row r="58" spans="1:228" s="3" customFormat="1" ht="111" customHeight="1" outlineLevel="2" x14ac:dyDescent="0.35">
      <c r="A58" s="7" t="s">
        <v>16</v>
      </c>
      <c r="B58" s="7" t="s">
        <v>224</v>
      </c>
      <c r="C58" s="8"/>
      <c r="D58" s="9" t="s">
        <v>225</v>
      </c>
      <c r="E58" s="9" t="str">
        <f>VLOOKUP(D58,[1]Foglio1!$B$2:$I$38,8,FALSE)</f>
        <v>8539295129</v>
      </c>
      <c r="F58" s="8" t="s">
        <v>226</v>
      </c>
      <c r="G58" s="32" t="s">
        <v>227</v>
      </c>
      <c r="H58" s="35" t="s">
        <v>33</v>
      </c>
      <c r="I58" s="10" t="s">
        <v>65</v>
      </c>
      <c r="J58" s="11" t="s">
        <v>23</v>
      </c>
      <c r="K58" s="12">
        <v>2.401E-2</v>
      </c>
      <c r="L58" s="14" t="s">
        <v>24</v>
      </c>
      <c r="M58" s="18" t="s">
        <v>53</v>
      </c>
      <c r="N58" s="10" t="s">
        <v>228</v>
      </c>
      <c r="O58" s="20" t="s">
        <v>229</v>
      </c>
      <c r="P58" s="11" t="s">
        <v>97</v>
      </c>
      <c r="Q58" s="11">
        <v>30</v>
      </c>
      <c r="R58" s="11">
        <v>1</v>
      </c>
      <c r="S58" s="24" t="s">
        <v>326</v>
      </c>
      <c r="T58" s="22">
        <f t="shared" si="0"/>
        <v>13750</v>
      </c>
      <c r="U58" s="28">
        <f t="shared" si="1"/>
        <v>330.13749999999999</v>
      </c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</row>
    <row r="59" spans="1:228" s="3" customFormat="1" ht="48.75" customHeight="1" outlineLevel="1" x14ac:dyDescent="0.35">
      <c r="A59" s="36"/>
      <c r="B59" s="36"/>
      <c r="C59" s="37"/>
      <c r="D59" s="38"/>
      <c r="E59" s="38"/>
      <c r="F59" s="37"/>
      <c r="G59" s="39"/>
      <c r="H59" s="37"/>
      <c r="I59" s="40"/>
      <c r="J59" s="41"/>
      <c r="K59" s="42"/>
      <c r="L59" s="43"/>
      <c r="M59" s="44" t="s">
        <v>358</v>
      </c>
      <c r="N59" s="40"/>
      <c r="O59" s="45"/>
      <c r="P59" s="41"/>
      <c r="Q59" s="41"/>
      <c r="R59" s="41"/>
      <c r="S59" s="46"/>
      <c r="T59" s="47"/>
      <c r="U59" s="48">
        <f>SUBTOTAL(9,U56:U58)</f>
        <v>592.50749999999994</v>
      </c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</row>
    <row r="60" spans="1:228" s="50" customFormat="1" ht="45.75" customHeight="1" x14ac:dyDescent="0.35">
      <c r="A60" s="7"/>
      <c r="B60" s="7"/>
      <c r="C60" s="8"/>
      <c r="D60" s="9"/>
      <c r="E60" s="9"/>
      <c r="F60" s="52"/>
      <c r="G60" s="51"/>
      <c r="H60" s="52"/>
      <c r="I60" s="53"/>
      <c r="J60" s="54"/>
      <c r="K60" s="55"/>
      <c r="L60" s="56"/>
      <c r="M60" s="57" t="s">
        <v>360</v>
      </c>
      <c r="N60" s="53"/>
      <c r="O60" s="53"/>
      <c r="P60" s="54"/>
      <c r="Q60" s="54"/>
      <c r="R60" s="54"/>
      <c r="S60" s="58"/>
      <c r="T60" s="59"/>
      <c r="U60" s="60">
        <f>SUBTOTAL(9,U2:U58)</f>
        <v>850939.56620000012</v>
      </c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  <c r="FP60" s="49"/>
      <c r="FQ60" s="49"/>
      <c r="FR60" s="49"/>
      <c r="FS60" s="49"/>
      <c r="FT60" s="49"/>
      <c r="FU60" s="49"/>
      <c r="FV60" s="49"/>
      <c r="FW60" s="49"/>
      <c r="FX60" s="49"/>
      <c r="FY60" s="49"/>
      <c r="FZ60" s="49"/>
      <c r="GA60" s="49"/>
      <c r="GB60" s="49"/>
      <c r="GC60" s="49"/>
      <c r="GD60" s="49"/>
      <c r="GE60" s="49"/>
      <c r="GF60" s="49"/>
      <c r="GG60" s="49"/>
      <c r="GH60" s="49"/>
      <c r="GI60" s="49"/>
      <c r="GJ60" s="49"/>
      <c r="GK60" s="49"/>
      <c r="GL60" s="49"/>
      <c r="GM60" s="49"/>
      <c r="GN60" s="49"/>
      <c r="GO60" s="49"/>
      <c r="GP60" s="49"/>
      <c r="GQ60" s="49"/>
      <c r="GR60" s="49"/>
      <c r="GS60" s="49"/>
      <c r="GT60" s="49"/>
      <c r="GU60" s="49"/>
      <c r="GV60" s="49"/>
      <c r="GW60" s="49"/>
      <c r="GX60" s="49"/>
      <c r="GY60" s="49"/>
      <c r="GZ60" s="49"/>
      <c r="HA60" s="49"/>
      <c r="HB60" s="49"/>
      <c r="HC60" s="49"/>
      <c r="HD60" s="49"/>
      <c r="HE60" s="49"/>
      <c r="HF60" s="49"/>
      <c r="HG60" s="49"/>
      <c r="HH60" s="49"/>
      <c r="HI60" s="49"/>
      <c r="HJ60" s="49"/>
      <c r="HK60" s="49"/>
      <c r="HL60" s="49"/>
      <c r="HM60" s="49"/>
      <c r="HN60" s="49"/>
      <c r="HO60" s="49"/>
      <c r="HP60" s="49"/>
      <c r="HQ60" s="49"/>
      <c r="HR60" s="49"/>
      <c r="HS60" s="49"/>
      <c r="HT60" s="49"/>
    </row>
  </sheetData>
  <autoFilter ref="A1:U58"/>
  <sortState ref="A2:IT1046239">
    <sortCondition ref="M2:M1046239"/>
    <sortCondition ref="G2:G1046239"/>
    <sortCondition ref="O2:O1046239"/>
  </sortState>
  <pageMargins left="0.70866141732283472" right="0.70866141732283472" top="0.74803149606299213" bottom="0.74803149606299213" header="0.31496062992125984" footer="0.31496062992125984"/>
  <pageSetup scale="42" orientation="portrait" r:id="rId1"/>
  <headerFooter>
    <oddHeader>&amp;Lallegato n. 1 alla determina di recepimento 13 APPALTO SPECIFICO  SCR Piemonte  FARMACI ED EMODERIVATI</oddHeader>
    <oddFooter>&amp;L&amp;P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Infante Lucia</dc:creator>
  <cp:lastModifiedBy>Brizio Domenica</cp:lastModifiedBy>
  <dcterms:created xsi:type="dcterms:W3CDTF">2020-11-09T15:05:41Z</dcterms:created>
  <dcterms:modified xsi:type="dcterms:W3CDTF">2021-04-23T07:21:00Z</dcterms:modified>
</cp:coreProperties>
</file>